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C:\Users\awthomas\Documents\DOF-Website\forms\resource\"/>
    </mc:Choice>
  </mc:AlternateContent>
  <xr:revisionPtr revIDLastSave="0" documentId="13_ncr:1_{667970B7-5CEB-41FC-9C0B-040CB7A91E9B}" xr6:coauthVersionLast="47" xr6:coauthVersionMax="47" xr10:uidLastSave="{00000000-0000-0000-0000-000000000000}"/>
  <bookViews>
    <workbookView xWindow="12588" yWindow="2940" windowWidth="29928" windowHeight="19908" xr2:uid="{00000000-000D-0000-FFFF-FFFF00000000}"/>
  </bookViews>
  <sheets>
    <sheet name="MER - Page 1" sheetId="1" r:id="rId1"/>
    <sheet name="MER - Page 2" sheetId="4" r:id="rId2"/>
    <sheet name="Payroll Report" sheetId="5" r:id="rId3"/>
    <sheet name="Rates Cheat Sheet" sheetId="6" r:id="rId4"/>
  </sheets>
  <externalReferences>
    <externalReference r:id="rId5"/>
  </externalReferences>
  <definedNames>
    <definedName name="agency">'MER - Page 1'!$A$7</definedName>
    <definedName name="BU">'MER - Page 1'!$A$69:$A$85</definedName>
    <definedName name="BU_Def">'MER - Page 1'!$A$68</definedName>
    <definedName name="BU_Select">'MER - Page 1'!$AD$5</definedName>
    <definedName name="date">'MER - Page 1'!$AA$2</definedName>
    <definedName name="Dependents">'MER - Page 1'!$AB$11</definedName>
    <definedName name="dept_lookup">'MER - Page 1'!$A$88:$B$104</definedName>
    <definedName name="DEPTS">'MER - Page 1'!$A$88:$A$104</definedName>
    <definedName name="dest_typ">'MER - Page 1'!$B$3</definedName>
    <definedName name="EE_Name">'MER - Page 1'!$A$5</definedName>
    <definedName name="EMPNO">'MER - Page 1'!$AD$7</definedName>
    <definedName name="mi_claim">'Payroll Report'!$G$57</definedName>
    <definedName name="mileage">'Payroll Report'!$H$42</definedName>
    <definedName name="Move_End">'MER - Page 1'!$I$11</definedName>
    <definedName name="Move_From">'MER - Page 1'!$A$9</definedName>
    <definedName name="Move_Start">'MER - Page 1'!$A$11</definedName>
    <definedName name="Move_To">'MER - Page 1'!$R$9</definedName>
    <definedName name="PCARD">'MER - Page 1'!$M$66</definedName>
    <definedName name="PCARD2">'MER - Page 2'!$M$69</definedName>
    <definedName name="PCN">'MER - Page 1'!$Z$5</definedName>
    <definedName name="_xlnm.Print_Area" localSheetId="0">'MER - Page 1'!$A$1:$AF$66</definedName>
    <definedName name="_xlnm.Print_Area" localSheetId="1">'MER - Page 2'!$A$1:$AF$69</definedName>
    <definedName name="_xlnm.Print_Area" localSheetId="2">'Payroll Report'!$A$1:$J$88</definedName>
    <definedName name="_xlnm.Print_Area" localSheetId="3">'Rates Cheat Sheet'!$A$1:$B$30</definedName>
    <definedName name="_xlnm.Print_Titles" localSheetId="2">'Payroll Report'!$35:$37</definedName>
    <definedName name="REF">[1]Ranges!$C$4:$C$13</definedName>
    <definedName name="ta_no">'MER - Page 1'!$U$2</definedName>
    <definedName name="Title">'MER - Page 1'!$M$5</definedName>
    <definedName name="trav_typ">'MER - Page 1'!$B$2</definedName>
    <definedName name="TYP_AC_STATE">[1]Ranges!$C$25:$G$32</definedName>
    <definedName name="TYP_STATE">[1]Ranges!$C$25:$C$32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5" l="1"/>
  <c r="E6" i="5"/>
  <c r="G5" i="5"/>
  <c r="M69" i="4" l="1"/>
  <c r="W68" i="4"/>
  <c r="W67" i="4"/>
  <c r="W66" i="4"/>
  <c r="W65" i="4"/>
  <c r="W64" i="4"/>
  <c r="W63" i="4"/>
  <c r="W62" i="4"/>
  <c r="W61" i="4"/>
  <c r="W60" i="4"/>
  <c r="W59" i="4"/>
  <c r="F57" i="5" l="1"/>
  <c r="F65" i="5" l="1"/>
  <c r="F82" i="5" s="1"/>
  <c r="B65" i="5" l="1"/>
  <c r="D71" i="5" s="1"/>
  <c r="D65" i="5"/>
  <c r="E57" i="5"/>
  <c r="E49" i="5"/>
  <c r="E42" i="5"/>
  <c r="F59" i="5" l="1"/>
  <c r="F58" i="5"/>
  <c r="G6" i="5" l="1"/>
  <c r="G7" i="5"/>
  <c r="F81" i="5" s="1"/>
  <c r="E5" i="5" l="1"/>
  <c r="B7" i="5"/>
  <c r="B6" i="5"/>
  <c r="AD5" i="4"/>
  <c r="AA2" i="4"/>
  <c r="U2" i="4"/>
  <c r="Z5" i="4"/>
  <c r="M5" i="4"/>
  <c r="A5" i="4"/>
  <c r="B5" i="5"/>
  <c r="M66" i="1"/>
  <c r="AD42" i="1" s="1"/>
  <c r="W63" i="1"/>
  <c r="W64" i="1"/>
  <c r="W65" i="1"/>
  <c r="W57" i="1"/>
  <c r="W58" i="1"/>
  <c r="W59" i="1"/>
  <c r="W60" i="1"/>
  <c r="W61" i="1"/>
  <c r="W62" i="1"/>
  <c r="W56" i="1"/>
  <c r="I35" i="5" l="1"/>
  <c r="I36" i="5"/>
  <c r="F35" i="5"/>
  <c r="S11" i="4"/>
  <c r="U11" i="4" s="1"/>
  <c r="S13" i="4"/>
  <c r="U13" i="4" s="1"/>
  <c r="S15" i="4"/>
  <c r="U15" i="4" s="1"/>
  <c r="S17" i="4"/>
  <c r="U17" i="4" s="1"/>
  <c r="S19" i="4"/>
  <c r="U19" i="4" s="1"/>
  <c r="S21" i="4"/>
  <c r="U21" i="4" s="1"/>
  <c r="S23" i="4"/>
  <c r="U23" i="4" s="1"/>
  <c r="S25" i="4"/>
  <c r="U25" i="4" s="1"/>
  <c r="S27" i="4"/>
  <c r="U27" i="4" s="1"/>
  <c r="S29" i="4"/>
  <c r="U29" i="4" s="1"/>
  <c r="S31" i="4"/>
  <c r="U31" i="4" s="1"/>
  <c r="S33" i="4"/>
  <c r="U33" i="4" s="1"/>
  <c r="S35" i="4"/>
  <c r="U35" i="4" s="1"/>
  <c r="S37" i="4"/>
  <c r="U37" i="4" s="1"/>
  <c r="S39" i="4"/>
  <c r="U39" i="4" s="1"/>
  <c r="S41" i="4"/>
  <c r="U41" i="4" s="1"/>
  <c r="S43" i="4"/>
  <c r="U43" i="4" s="1"/>
  <c r="S45" i="4"/>
  <c r="U45" i="4" s="1"/>
  <c r="S47" i="4"/>
  <c r="U47" i="4" s="1"/>
  <c r="S49" i="4"/>
  <c r="U49" i="4" s="1"/>
  <c r="S51" i="4"/>
  <c r="U51" i="4" s="1"/>
  <c r="S53" i="4"/>
  <c r="U53" i="4" s="1"/>
  <c r="S9" i="4"/>
  <c r="U9" i="4" s="1"/>
  <c r="S17" i="1"/>
  <c r="U17" i="1" s="1"/>
  <c r="S19" i="1"/>
  <c r="U19" i="1" s="1"/>
  <c r="S21" i="1"/>
  <c r="U21" i="1" s="1"/>
  <c r="S23" i="1"/>
  <c r="U23" i="1" s="1"/>
  <c r="S25" i="1"/>
  <c r="U25" i="1" s="1"/>
  <c r="S27" i="1"/>
  <c r="U27" i="1" s="1"/>
  <c r="S29" i="1"/>
  <c r="U29" i="1" s="1"/>
  <c r="S31" i="1"/>
  <c r="U31" i="1" s="1"/>
  <c r="S33" i="1"/>
  <c r="U33" i="1" s="1"/>
  <c r="S15" i="1"/>
  <c r="U15" i="1" s="1"/>
  <c r="C37" i="5"/>
  <c r="B49" i="5"/>
  <c r="D49" i="5" s="1"/>
  <c r="B50" i="5"/>
  <c r="D50" i="5" s="1"/>
  <c r="B51" i="5"/>
  <c r="D51" i="5" s="1"/>
  <c r="E52" i="5"/>
  <c r="D76" i="5" s="1"/>
  <c r="B42" i="5"/>
  <c r="D42" i="5" s="1"/>
  <c r="B43" i="5"/>
  <c r="D43" i="5" s="1"/>
  <c r="E44" i="5"/>
  <c r="B57" i="5"/>
  <c r="D57" i="5" s="1"/>
  <c r="B58" i="5"/>
  <c r="D58" i="5" s="1"/>
  <c r="B59" i="5"/>
  <c r="D59" i="5" s="1"/>
  <c r="E60" i="5"/>
  <c r="C35" i="5"/>
  <c r="G57" i="5"/>
  <c r="X55" i="4"/>
  <c r="AA55" i="4"/>
  <c r="AD55" i="4"/>
  <c r="X35" i="1"/>
  <c r="AA35" i="1"/>
  <c r="AD35" i="1"/>
  <c r="F36" i="5"/>
  <c r="C36" i="5"/>
  <c r="F42" i="5"/>
  <c r="G42" i="5"/>
  <c r="J42" i="5"/>
  <c r="J44" i="5" s="1"/>
  <c r="F43" i="5"/>
  <c r="F49" i="5"/>
  <c r="F52" i="5" s="1"/>
  <c r="J68" i="5"/>
  <c r="J67" i="5" l="1"/>
  <c r="F44" i="5"/>
  <c r="D78" i="5"/>
  <c r="D44" i="5"/>
  <c r="D75" i="5" s="1"/>
  <c r="F60" i="5"/>
  <c r="D60" i="5"/>
  <c r="D73" i="5" s="1"/>
  <c r="D52" i="5"/>
  <c r="D77" i="5" s="1"/>
  <c r="H42" i="5"/>
  <c r="H57" i="5" s="1"/>
  <c r="I57" i="5" s="1"/>
  <c r="U55" i="4"/>
  <c r="AD37" i="1" s="1"/>
  <c r="U35" i="1"/>
  <c r="AD36" i="1" s="1"/>
  <c r="J65" i="5" l="1"/>
  <c r="I42" i="5"/>
  <c r="I44" i="5" s="1"/>
  <c r="D74" i="5" s="1"/>
  <c r="I60" i="5"/>
  <c r="J66" i="5" s="1"/>
  <c r="AD38" i="1"/>
  <c r="AD41" i="1" s="1"/>
  <c r="AD44" i="1" s="1"/>
  <c r="D72" i="5" l="1"/>
  <c r="D79" i="5" s="1"/>
  <c r="J64" i="5"/>
  <c r="J6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tc={B329A577-F402-45C5-81F5-9E77C9F5EBBC}</author>
    <author>Author</author>
  </authors>
  <commentList>
    <comment ref="A40" authorId="0" shapeId="0" xr:uid="{B329A577-F402-45C5-81F5-9E77C9F5EBBC}">
      <text>
        <t>[Threaded comment]
Your version of Excel allows you to read this threaded comment; however, any edits to it will get removed if the file is opened in a newer version of Excel. Learn more: https://go.microsoft.com/fwlink/?linkid=870924
Comment:
    CTS (last 4), TKT, INV, or VCN</t>
      </text>
    </comment>
    <comment ref="R40" authorId="1" shapeId="0" xr:uid="{AFA0C3AA-7F19-4B42-BB26-E9012AD80FAC}">
      <text>
        <r>
          <rPr>
            <b/>
            <sz val="8"/>
            <color indexed="81"/>
            <rFont val="Tahoma"/>
            <family val="2"/>
          </rPr>
          <t>IRIS OBJECT (FOR EE TRAVEL)
2028</t>
        </r>
        <r>
          <rPr>
            <sz val="8"/>
            <color indexed="81"/>
            <rFont val="Tahoma"/>
            <family val="2"/>
          </rPr>
          <t xml:space="preserve"> MOVE HOUSEHOLD GOODS</t>
        </r>
        <r>
          <rPr>
            <b/>
            <sz val="8"/>
            <color indexed="81"/>
            <rFont val="Tahoma"/>
            <family val="2"/>
          </rPr>
          <t xml:space="preserve">
2029</t>
        </r>
        <r>
          <rPr>
            <sz val="8"/>
            <color indexed="81"/>
            <rFont val="Tahoma"/>
            <family val="2"/>
          </rPr>
          <t xml:space="preserve"> MOVE TRAVEL/LODGING</t>
        </r>
        <r>
          <rPr>
            <b/>
            <sz val="8"/>
            <color indexed="81"/>
            <rFont val="Tahoma"/>
            <family val="2"/>
          </rPr>
          <t xml:space="preserve">
2030</t>
        </r>
        <r>
          <rPr>
            <sz val="8"/>
            <color indexed="81"/>
            <rFont val="Tahoma"/>
            <family val="2"/>
          </rPr>
          <t xml:space="preserve"> MOVE MEALS</t>
        </r>
        <r>
          <rPr>
            <b/>
            <sz val="8"/>
            <color indexed="81"/>
            <rFont val="Tahoma"/>
            <family val="2"/>
          </rPr>
          <t xml:space="preserve">
2031</t>
        </r>
        <r>
          <rPr>
            <sz val="8"/>
            <color indexed="81"/>
            <rFont val="Tahoma"/>
            <family val="2"/>
          </rPr>
          <t xml:space="preserve"> PREMOVE TRAVEL</t>
        </r>
        <r>
          <rPr>
            <b/>
            <sz val="8"/>
            <color indexed="81"/>
            <rFont val="Tahoma"/>
            <family val="2"/>
          </rPr>
          <t xml:space="preserve">
2032</t>
        </r>
        <r>
          <rPr>
            <sz val="8"/>
            <color indexed="81"/>
            <rFont val="Tahoma"/>
            <family val="2"/>
          </rPr>
          <t xml:space="preserve"> PREMOVE MEALS</t>
        </r>
        <r>
          <rPr>
            <b/>
            <sz val="8"/>
            <color indexed="81"/>
            <rFont val="Tahoma"/>
            <family val="2"/>
          </rPr>
          <t xml:space="preserve">
2033</t>
        </r>
        <r>
          <rPr>
            <sz val="8"/>
            <color indexed="81"/>
            <rFont val="Tahoma"/>
            <family val="2"/>
          </rPr>
          <t xml:space="preserve"> MOVING - TEMP QTRS / LODGING</t>
        </r>
        <r>
          <rPr>
            <b/>
            <sz val="8"/>
            <color indexed="81"/>
            <rFont val="Tahoma"/>
            <family val="2"/>
          </rPr>
          <t xml:space="preserve">
2034</t>
        </r>
        <r>
          <rPr>
            <sz val="8"/>
            <color indexed="81"/>
            <rFont val="Tahoma"/>
            <family val="2"/>
          </rPr>
          <t xml:space="preserve"> MOVING - TEMP QTRS / MEALS</t>
        </r>
        <r>
          <rPr>
            <b/>
            <sz val="8"/>
            <color indexed="81"/>
            <rFont val="Tahoma"/>
            <family val="2"/>
          </rPr>
          <t xml:space="preserve">
2035</t>
        </r>
        <r>
          <rPr>
            <sz val="8"/>
            <color indexed="81"/>
            <rFont val="Tahoma"/>
            <family val="2"/>
          </rPr>
          <t xml:space="preserve"> MOVING - OTHER EXPENSES</t>
        </r>
      </text>
    </comment>
    <comment ref="S54" authorId="1" shapeId="0" xr:uid="{12D6BEDE-9AA0-42B5-8BAC-03D3036D3BD8}">
      <text>
        <r>
          <rPr>
            <b/>
            <sz val="8"/>
            <color indexed="81"/>
            <rFont val="Tahoma"/>
            <family val="2"/>
          </rPr>
          <t>IRIS OBJECT (FOR EE TRAVEL)
2028</t>
        </r>
        <r>
          <rPr>
            <sz val="8"/>
            <color indexed="81"/>
            <rFont val="Tahoma"/>
            <family val="2"/>
          </rPr>
          <t xml:space="preserve"> MOVE HOUSEHOLD GOODS</t>
        </r>
        <r>
          <rPr>
            <b/>
            <sz val="8"/>
            <color indexed="81"/>
            <rFont val="Tahoma"/>
            <family val="2"/>
          </rPr>
          <t xml:space="preserve">
2029</t>
        </r>
        <r>
          <rPr>
            <sz val="8"/>
            <color indexed="81"/>
            <rFont val="Tahoma"/>
            <family val="2"/>
          </rPr>
          <t xml:space="preserve"> MOVE TRAVEL/LODGING</t>
        </r>
        <r>
          <rPr>
            <b/>
            <sz val="8"/>
            <color indexed="81"/>
            <rFont val="Tahoma"/>
            <family val="2"/>
          </rPr>
          <t xml:space="preserve">
2030</t>
        </r>
        <r>
          <rPr>
            <sz val="8"/>
            <color indexed="81"/>
            <rFont val="Tahoma"/>
            <family val="2"/>
          </rPr>
          <t xml:space="preserve"> MOVE MEALS</t>
        </r>
        <r>
          <rPr>
            <b/>
            <sz val="8"/>
            <color indexed="81"/>
            <rFont val="Tahoma"/>
            <family val="2"/>
          </rPr>
          <t xml:space="preserve">
2031</t>
        </r>
        <r>
          <rPr>
            <sz val="8"/>
            <color indexed="81"/>
            <rFont val="Tahoma"/>
            <family val="2"/>
          </rPr>
          <t xml:space="preserve"> PREMOVE TRAVEL</t>
        </r>
        <r>
          <rPr>
            <b/>
            <sz val="8"/>
            <color indexed="81"/>
            <rFont val="Tahoma"/>
            <family val="2"/>
          </rPr>
          <t xml:space="preserve">
2032</t>
        </r>
        <r>
          <rPr>
            <sz val="8"/>
            <color indexed="81"/>
            <rFont val="Tahoma"/>
            <family val="2"/>
          </rPr>
          <t xml:space="preserve"> PREMOVE MEALS</t>
        </r>
        <r>
          <rPr>
            <b/>
            <sz val="8"/>
            <color indexed="81"/>
            <rFont val="Tahoma"/>
            <family val="2"/>
          </rPr>
          <t xml:space="preserve">
2033</t>
        </r>
        <r>
          <rPr>
            <sz val="8"/>
            <color indexed="81"/>
            <rFont val="Tahoma"/>
            <family val="2"/>
          </rPr>
          <t xml:space="preserve"> MOVING - TEMP QTRS / LODGING</t>
        </r>
        <r>
          <rPr>
            <b/>
            <sz val="8"/>
            <color indexed="81"/>
            <rFont val="Tahoma"/>
            <family val="2"/>
          </rPr>
          <t xml:space="preserve">
2034</t>
        </r>
        <r>
          <rPr>
            <sz val="8"/>
            <color indexed="81"/>
            <rFont val="Tahoma"/>
            <family val="2"/>
          </rPr>
          <t xml:space="preserve"> MOVING - TEMP QTRS / MEALS</t>
        </r>
        <r>
          <rPr>
            <b/>
            <sz val="8"/>
            <color indexed="81"/>
            <rFont val="Tahoma"/>
            <family val="2"/>
          </rPr>
          <t xml:space="preserve">
2035</t>
        </r>
        <r>
          <rPr>
            <sz val="8"/>
            <color indexed="81"/>
            <rFont val="Tahoma"/>
            <family val="2"/>
          </rPr>
          <t xml:space="preserve"> MOVING - OTHER EXPENSES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57" authorId="0" shapeId="0" xr:uid="{ED4EE07D-C7D0-4B94-90AD-D02E9CC3A63C}">
      <text>
        <r>
          <rPr>
            <b/>
            <sz val="8"/>
            <color indexed="81"/>
            <rFont val="Tahoma"/>
            <family val="2"/>
          </rPr>
          <t>IRIS OBJECT (FOR EE TRAVEL)
2028</t>
        </r>
        <r>
          <rPr>
            <sz val="8"/>
            <color indexed="81"/>
            <rFont val="Tahoma"/>
            <family val="2"/>
          </rPr>
          <t xml:space="preserve"> MOVE HOUSEHOLD GOODS</t>
        </r>
        <r>
          <rPr>
            <b/>
            <sz val="8"/>
            <color indexed="81"/>
            <rFont val="Tahoma"/>
            <family val="2"/>
          </rPr>
          <t xml:space="preserve">
2029</t>
        </r>
        <r>
          <rPr>
            <sz val="8"/>
            <color indexed="81"/>
            <rFont val="Tahoma"/>
            <family val="2"/>
          </rPr>
          <t xml:space="preserve"> MOVE TRAVEL/LODGING</t>
        </r>
        <r>
          <rPr>
            <b/>
            <sz val="8"/>
            <color indexed="81"/>
            <rFont val="Tahoma"/>
            <family val="2"/>
          </rPr>
          <t xml:space="preserve">
2030</t>
        </r>
        <r>
          <rPr>
            <sz val="8"/>
            <color indexed="81"/>
            <rFont val="Tahoma"/>
            <family val="2"/>
          </rPr>
          <t xml:space="preserve"> MOVE MEALS</t>
        </r>
        <r>
          <rPr>
            <b/>
            <sz val="8"/>
            <color indexed="81"/>
            <rFont val="Tahoma"/>
            <family val="2"/>
          </rPr>
          <t xml:space="preserve">
2031</t>
        </r>
        <r>
          <rPr>
            <sz val="8"/>
            <color indexed="81"/>
            <rFont val="Tahoma"/>
            <family val="2"/>
          </rPr>
          <t xml:space="preserve"> PREMOVE TRAVEL</t>
        </r>
        <r>
          <rPr>
            <b/>
            <sz val="8"/>
            <color indexed="81"/>
            <rFont val="Tahoma"/>
            <family val="2"/>
          </rPr>
          <t xml:space="preserve">
2032</t>
        </r>
        <r>
          <rPr>
            <sz val="8"/>
            <color indexed="81"/>
            <rFont val="Tahoma"/>
            <family val="2"/>
          </rPr>
          <t xml:space="preserve"> PREMOVE MEALS</t>
        </r>
        <r>
          <rPr>
            <b/>
            <sz val="8"/>
            <color indexed="81"/>
            <rFont val="Tahoma"/>
            <family val="2"/>
          </rPr>
          <t xml:space="preserve">
2033</t>
        </r>
        <r>
          <rPr>
            <sz val="8"/>
            <color indexed="81"/>
            <rFont val="Tahoma"/>
            <family val="2"/>
          </rPr>
          <t xml:space="preserve"> MOVING - TEMP QTRS / LODGING</t>
        </r>
        <r>
          <rPr>
            <b/>
            <sz val="8"/>
            <color indexed="81"/>
            <rFont val="Tahoma"/>
            <family val="2"/>
          </rPr>
          <t xml:space="preserve">
2034</t>
        </r>
        <r>
          <rPr>
            <sz val="8"/>
            <color indexed="81"/>
            <rFont val="Tahoma"/>
            <family val="2"/>
          </rPr>
          <t xml:space="preserve"> MOVING - TEMP QTRS / MEALS</t>
        </r>
        <r>
          <rPr>
            <b/>
            <sz val="8"/>
            <color indexed="81"/>
            <rFont val="Tahoma"/>
            <family val="2"/>
          </rPr>
          <t xml:space="preserve">
2035</t>
        </r>
        <r>
          <rPr>
            <sz val="8"/>
            <color indexed="81"/>
            <rFont val="Tahoma"/>
            <family val="2"/>
          </rPr>
          <t xml:space="preserve"> MOVING - OTHER EXPENSES</t>
        </r>
      </text>
    </comment>
  </commentList>
</comments>
</file>

<file path=xl/sharedStrings.xml><?xml version="1.0" encoding="utf-8"?>
<sst xmlns="http://schemas.openxmlformats.org/spreadsheetml/2006/main" count="415" uniqueCount="261">
  <si>
    <t>MOVING</t>
  </si>
  <si>
    <t>State of Alaska</t>
  </si>
  <si>
    <t>TRAVEL AUTH NO.</t>
  </si>
  <si>
    <t>DATE</t>
  </si>
  <si>
    <t>EXPENSE</t>
  </si>
  <si>
    <t>REPORT</t>
  </si>
  <si>
    <t>EMPLOYEE (EE) NAME</t>
  </si>
  <si>
    <t>POSITION TITLE</t>
  </si>
  <si>
    <t>PCN</t>
  </si>
  <si>
    <t>BU</t>
  </si>
  <si>
    <t>AGENCY</t>
  </si>
  <si>
    <t>DIVISION / SECTION</t>
  </si>
  <si>
    <t>VN CUST NUM</t>
  </si>
  <si>
    <t>MOVING FROM</t>
  </si>
  <si>
    <t>NEW DUTY STATION</t>
  </si>
  <si>
    <t>DATE MOVE STARTED</t>
  </si>
  <si>
    <t>DATE EE REPORTS TO NEW DUTY STATION</t>
  </si>
  <si>
    <t>SPOUSE</t>
  </si>
  <si>
    <t>NO. OF DEPENDENTS</t>
  </si>
  <si>
    <t>ACTUAL COSTS</t>
  </si>
  <si>
    <t>TYPE</t>
  </si>
  <si>
    <t>EXPLANATION</t>
  </si>
  <si>
    <t>PERSONAL VEHICLE</t>
  </si>
  <si>
    <t>MILEAGE OR</t>
  </si>
  <si>
    <t xml:space="preserve">   PER DIEM</t>
  </si>
  <si>
    <t>OTHER</t>
  </si>
  <si>
    <t>MILES   X   RATE</t>
  </si>
  <si>
    <t>CASH FARE</t>
  </si>
  <si>
    <t>Lodging</t>
  </si>
  <si>
    <t>M&amp;IE</t>
  </si>
  <si>
    <t>Auto</t>
  </si>
  <si>
    <t>Non-Tax Moving</t>
  </si>
  <si>
    <t>PREMOVE</t>
  </si>
  <si>
    <t>EE</t>
  </si>
  <si>
    <t>EN ROUTE</t>
  </si>
  <si>
    <t>TEMP</t>
  </si>
  <si>
    <t>DEP</t>
  </si>
  <si>
    <t>SUBTOTALS 
THIS PAGE</t>
  </si>
  <si>
    <t>Employee Signature</t>
  </si>
  <si>
    <t>Date</t>
  </si>
  <si>
    <t>TOTAL PAGE 1</t>
  </si>
  <si>
    <t>TOTAL PAGE 2</t>
  </si>
  <si>
    <t>Approval Signature</t>
  </si>
  <si>
    <t>GRAND TOTAL</t>
  </si>
  <si>
    <t>AMOUNT</t>
  </si>
  <si>
    <t>Travel Advance Given?</t>
  </si>
  <si>
    <t>DOC NUMBER</t>
  </si>
  <si>
    <t>NO</t>
  </si>
  <si>
    <t>SUBTOTAL LESS TRAVEL ADVANCE</t>
  </si>
  <si>
    <t>STATE PAID EXPENSES
(PCARD / DIRECT BILL)</t>
  </si>
  <si>
    <t>YES</t>
  </si>
  <si>
    <t>FINAL SETTLEMENT</t>
  </si>
  <si>
    <t>DOC NUM:</t>
  </si>
  <si>
    <t>STATE PCARD CHARGES AND OTHER STATE PAID EXPENSES</t>
  </si>
  <si>
    <t>COMMENTS</t>
  </si>
  <si>
    <t>REF</t>
  </si>
  <si>
    <t>REFERENCE / 
INV NUMBER</t>
  </si>
  <si>
    <t>VENDOR CUST NUM / 
VENDOR DESC</t>
  </si>
  <si>
    <t>DATE PAID</t>
  </si>
  <si>
    <t>IRIS OBJECT</t>
  </si>
  <si>
    <t>DEPT</t>
  </si>
  <si>
    <t>***</t>
  </si>
  <si>
    <t>Bargaining Units:</t>
  </si>
  <si>
    <t>AA</t>
  </si>
  <si>
    <t>PSEA Public Safety Officers</t>
  </si>
  <si>
    <t>AP</t>
  </si>
  <si>
    <t>PSEA Airport Police and Fire Officers</t>
  </si>
  <si>
    <t>BB</t>
  </si>
  <si>
    <t>National Marine Engineers' Beneficial Association (MEBA)</t>
  </si>
  <si>
    <t>CC</t>
  </si>
  <si>
    <t>Masters, Mates, and Pilots</t>
  </si>
  <si>
    <t>Excluded from Exisiting Units</t>
  </si>
  <si>
    <t>GC</t>
  </si>
  <si>
    <t>ACOA Correctional Officers Unit</t>
  </si>
  <si>
    <t>GG/GP/GY/GZ</t>
  </si>
  <si>
    <t>ASEA General Government</t>
  </si>
  <si>
    <t>KK</t>
  </si>
  <si>
    <t>CEA Confidential Employees</t>
  </si>
  <si>
    <t>LL</t>
  </si>
  <si>
    <t>LTC Labor, Trades, and Crafts</t>
  </si>
  <si>
    <t>MM</t>
  </si>
  <si>
    <t>Inland Boatman's Union</t>
  </si>
  <si>
    <t>SS</t>
  </si>
  <si>
    <t>APEA Supervisory</t>
  </si>
  <si>
    <t>TA</t>
  </si>
  <si>
    <t>Alaska Vocational Technical Teacher Association</t>
  </si>
  <si>
    <t>TM</t>
  </si>
  <si>
    <t>Teachers' Education Association of Mt. Edgecumbe (TEAME)</t>
  </si>
  <si>
    <t>XA</t>
  </si>
  <si>
    <t>Alaska Aerospace Corporation</t>
  </si>
  <si>
    <t>XE</t>
  </si>
  <si>
    <t>Partially Exempt and Exempt Executive Branch Employees, Postsecondary Education Employees</t>
  </si>
  <si>
    <t>XJ</t>
  </si>
  <si>
    <t>Judicial Branch - Judges, Magistrates, and Exempt Employees</t>
  </si>
  <si>
    <t>XL</t>
  </si>
  <si>
    <t>Legislative Branch Employees</t>
  </si>
  <si>
    <t>Departments:</t>
  </si>
  <si>
    <t>Administration</t>
  </si>
  <si>
    <t>02</t>
  </si>
  <si>
    <t>Commerce, Community, and Economic Development</t>
  </si>
  <si>
    <t>08</t>
  </si>
  <si>
    <t>Corrections</t>
  </si>
  <si>
    <t>20</t>
  </si>
  <si>
    <t>Court System</t>
  </si>
  <si>
    <t>41</t>
  </si>
  <si>
    <t>Education and Early Development</t>
  </si>
  <si>
    <t>05</t>
  </si>
  <si>
    <t>Environmental Conservation</t>
  </si>
  <si>
    <t>18</t>
  </si>
  <si>
    <t>Family and Community Services</t>
  </si>
  <si>
    <t>26</t>
  </si>
  <si>
    <t>Fish and Game</t>
  </si>
  <si>
    <t>11</t>
  </si>
  <si>
    <t>Office of the Governor</t>
  </si>
  <si>
    <t>01</t>
  </si>
  <si>
    <t>Health</t>
  </si>
  <si>
    <t>16</t>
  </si>
  <si>
    <t>Labor and Workforce Development</t>
  </si>
  <si>
    <t>07</t>
  </si>
  <si>
    <t>Law</t>
  </si>
  <si>
    <t>03</t>
  </si>
  <si>
    <t>Legislature</t>
  </si>
  <si>
    <t>30</t>
  </si>
  <si>
    <t>Military and Veterans Affairs</t>
  </si>
  <si>
    <t>09</t>
  </si>
  <si>
    <t>Natural Resources</t>
  </si>
  <si>
    <t>10</t>
  </si>
  <si>
    <t>Public Safety</t>
  </si>
  <si>
    <t>12</t>
  </si>
  <si>
    <t>Revenue</t>
  </si>
  <si>
    <t>04</t>
  </si>
  <si>
    <t>Transportation and Public Facilities</t>
  </si>
  <si>
    <t>25</t>
  </si>
  <si>
    <t>EN-ROUTE</t>
  </si>
  <si>
    <t>Employee Worksheet for Figuring Taxable/Nontaxable Payments for a Move/Transfer</t>
  </si>
  <si>
    <t>Enter the requested information into colored cells below. This information will be allocated to the spreadsheet below by type of moving cost. The spreadsheet below will provide the breakdown needed for entering the information into IRIS HRM.</t>
  </si>
  <si>
    <t>Employee Name:</t>
  </si>
  <si>
    <t>BU:</t>
  </si>
  <si>
    <t xml:space="preserve">EMP NO: </t>
  </si>
  <si>
    <t>Move From:</t>
  </si>
  <si>
    <t>Begin Date:</t>
  </si>
  <si>
    <t xml:space="preserve">TA NO: </t>
  </si>
  <si>
    <t>Move To:</t>
  </si>
  <si>
    <t>End Date:</t>
  </si>
  <si>
    <t xml:space="preserve">DEPT: </t>
  </si>
  <si>
    <t>Date Final Payment Processed to Reimburse Traveler: *</t>
  </si>
  <si>
    <t>* This information is required for Payroll entry to ensure that the payment is recorded in the correct tax year for reporting purposes</t>
  </si>
  <si>
    <t>Premove</t>
  </si>
  <si>
    <t>Temporary Quarters</t>
  </si>
  <si>
    <t>En route</t>
  </si>
  <si>
    <t>Other</t>
  </si>
  <si>
    <t>Enter the number of days of per diem the employee is claiming for self:</t>
  </si>
  <si>
    <t>N/A</t>
  </si>
  <si>
    <t>Enter the number of days of per diem the employee is claiming for spouse:</t>
  </si>
  <si>
    <t>Enter the number of days of per diem the employee is claiming for dependents:</t>
  </si>
  <si>
    <r>
      <t xml:space="preserve">Enter the amount of lodging expenses incurred that are substantiated by actual lodging receipts paid to the </t>
    </r>
    <r>
      <rPr>
        <b/>
        <sz val="10"/>
        <rFont val="Arial"/>
        <family val="2"/>
      </rPr>
      <t>employee</t>
    </r>
    <r>
      <rPr>
        <sz val="10"/>
        <rFont val="Arial"/>
        <family val="2"/>
      </rPr>
      <t>.</t>
    </r>
  </si>
  <si>
    <r>
      <t xml:space="preserve">Enter the amount of lodging expenses incurred that are substantiated by actual lodging receipts paid directly to the </t>
    </r>
    <r>
      <rPr>
        <b/>
        <sz val="10"/>
        <rFont val="Arial"/>
        <family val="2"/>
      </rPr>
      <t>vendor</t>
    </r>
    <r>
      <rPr>
        <sz val="10"/>
        <rFont val="Arial"/>
        <family val="2"/>
      </rPr>
      <t>.</t>
    </r>
  </si>
  <si>
    <r>
      <t xml:space="preserve">Enter the cost of employee airfare and/or other commercial transportation expenses (Marine Highway System, etc.) paid to the </t>
    </r>
    <r>
      <rPr>
        <b/>
        <sz val="10"/>
        <rFont val="Arial"/>
        <family val="2"/>
      </rPr>
      <t>employee</t>
    </r>
    <r>
      <rPr>
        <sz val="10"/>
        <rFont val="Arial"/>
        <family val="2"/>
      </rPr>
      <t>:</t>
    </r>
  </si>
  <si>
    <r>
      <t xml:space="preserve">Enter the cost of employee airfare and/or other commercial transportation expenses (Marine Highway System, etc.) paid directly to the </t>
    </r>
    <r>
      <rPr>
        <b/>
        <sz val="10"/>
        <rFont val="Arial"/>
        <family val="2"/>
      </rPr>
      <t>vendor.</t>
    </r>
  </si>
  <si>
    <r>
      <t xml:space="preserve">Enter the cost of spouse airfare and/or other commercial transportation expenses (Marine Highway System, etc.) paid to the </t>
    </r>
    <r>
      <rPr>
        <b/>
        <sz val="10"/>
        <rFont val="Arial"/>
        <family val="2"/>
      </rPr>
      <t>employee</t>
    </r>
    <r>
      <rPr>
        <sz val="10"/>
        <rFont val="Arial"/>
        <family val="2"/>
      </rPr>
      <t>:</t>
    </r>
  </si>
  <si>
    <r>
      <t xml:space="preserve">Enter the cost of spouse airfare and/or other commercial transportation expenses (Marine Highway System, etc.) paid directly to the </t>
    </r>
    <r>
      <rPr>
        <b/>
        <sz val="10"/>
        <rFont val="Arial"/>
        <family val="2"/>
      </rPr>
      <t>vendor</t>
    </r>
    <r>
      <rPr>
        <sz val="10"/>
        <rFont val="Arial"/>
        <family val="2"/>
      </rPr>
      <t>:</t>
    </r>
  </si>
  <si>
    <r>
      <t xml:space="preserve">Enter the cost of dependent airfare and/or other commercial transportation expenses paid to the </t>
    </r>
    <r>
      <rPr>
        <b/>
        <sz val="10"/>
        <rFont val="Arial"/>
        <family val="2"/>
      </rPr>
      <t>employee</t>
    </r>
    <r>
      <rPr>
        <sz val="10"/>
        <rFont val="Arial"/>
        <family val="2"/>
      </rPr>
      <t>:</t>
    </r>
  </si>
  <si>
    <r>
      <t xml:space="preserve">Enter the cost of dependent airfare and/or other commercial transportation expenses paid directly to the </t>
    </r>
    <r>
      <rPr>
        <b/>
        <sz val="10"/>
        <rFont val="Arial"/>
        <family val="2"/>
      </rPr>
      <t>vendor</t>
    </r>
    <r>
      <rPr>
        <sz val="10"/>
        <rFont val="Arial"/>
        <family val="2"/>
      </rPr>
      <t>:</t>
    </r>
  </si>
  <si>
    <r>
      <t xml:space="preserve">Enter the cost of taxis, rental cars, etc. paid to the </t>
    </r>
    <r>
      <rPr>
        <b/>
        <sz val="10"/>
        <rFont val="Arial"/>
        <family val="2"/>
      </rPr>
      <t>employee</t>
    </r>
    <r>
      <rPr>
        <sz val="10"/>
        <rFont val="Arial"/>
        <family val="2"/>
      </rPr>
      <t>:</t>
    </r>
  </si>
  <si>
    <r>
      <t xml:space="preserve">Enter the cost of taxis, rental cars, etc. paid directly to the </t>
    </r>
    <r>
      <rPr>
        <b/>
        <sz val="10"/>
        <rFont val="Arial"/>
        <family val="2"/>
      </rPr>
      <t>vendor</t>
    </r>
    <r>
      <rPr>
        <sz val="10"/>
        <rFont val="Arial"/>
        <family val="2"/>
      </rPr>
      <t>:</t>
    </r>
  </si>
  <si>
    <t>Enter personal vehicle mileage claimed:</t>
  </si>
  <si>
    <r>
      <t xml:space="preserve">Enter amount paid directly to </t>
    </r>
    <r>
      <rPr>
        <b/>
        <sz val="10"/>
        <rFont val="Arial"/>
        <family val="2"/>
      </rPr>
      <t>employee</t>
    </r>
    <r>
      <rPr>
        <sz val="10"/>
        <rFont val="Arial"/>
        <family val="2"/>
      </rPr>
      <t xml:space="preserve"> for cost of moving household effects.</t>
    </r>
  </si>
  <si>
    <r>
      <t xml:space="preserve">Enter amount the State paid directly to </t>
    </r>
    <r>
      <rPr>
        <b/>
        <sz val="10"/>
        <rFont val="Arial"/>
        <family val="2"/>
      </rPr>
      <t>vendors</t>
    </r>
    <r>
      <rPr>
        <sz val="10"/>
        <rFont val="Arial"/>
        <family val="2"/>
      </rPr>
      <t xml:space="preserve"> for the cost of moving an employee's personal household effects.</t>
    </r>
  </si>
  <si>
    <r>
      <t xml:space="preserve">Enter amount State paid directly to </t>
    </r>
    <r>
      <rPr>
        <b/>
        <sz val="10"/>
        <rFont val="Arial"/>
        <family val="2"/>
      </rPr>
      <t>vendors</t>
    </r>
    <r>
      <rPr>
        <sz val="10"/>
        <rFont val="Arial"/>
        <family val="2"/>
      </rPr>
      <t xml:space="preserve"> for other expenses not included in above categories.</t>
    </r>
  </si>
  <si>
    <r>
      <t xml:space="preserve">Enter total amount State has paid </t>
    </r>
    <r>
      <rPr>
        <b/>
        <sz val="10"/>
        <rFont val="Arial"/>
        <family val="2"/>
      </rPr>
      <t>employee</t>
    </r>
    <r>
      <rPr>
        <sz val="10"/>
        <rFont val="Arial"/>
        <family val="2"/>
      </rPr>
      <t xml:space="preserve"> via IRIS-FIN for this move. This includes all amounts paid for per diem, moving personal goods, etc., whether premove, temporary quarters, or en route.</t>
    </r>
  </si>
  <si>
    <t>All the data below this row is calculated based on the information entered above. DO NOT ENTER DATA BELOW THIS ROW.
This report should be completed and attached with the Moving Expense Report (MER) for review and certification at the same time to the OTPAY document in IRIS HRM.</t>
  </si>
  <si>
    <t>Employee:</t>
  </si>
  <si>
    <t>Emp No.:</t>
  </si>
  <si>
    <t xml:space="preserve"># of Days of </t>
  </si>
  <si>
    <t>Calculated Meals</t>
  </si>
  <si>
    <t>Actual Lodging</t>
  </si>
  <si>
    <t>Commercial Travel</t>
  </si>
  <si>
    <t>Miles</t>
  </si>
  <si>
    <t>Mileage Rate</t>
  </si>
  <si>
    <t>Calculated Mileage</t>
  </si>
  <si>
    <t>Rental Car, Taxi, etc.</t>
  </si>
  <si>
    <t>Per Diem</t>
  </si>
  <si>
    <t>Allowance</t>
  </si>
  <si>
    <t>(Event 373)</t>
  </si>
  <si>
    <t>(Event 372)</t>
  </si>
  <si>
    <t>Claimed</t>
  </si>
  <si>
    <t>See AAM</t>
  </si>
  <si>
    <t>PREMOVE:</t>
  </si>
  <si>
    <t>Employee</t>
  </si>
  <si>
    <t>Spouse</t>
  </si>
  <si>
    <t xml:space="preserve">N/A   </t>
  </si>
  <si>
    <t>TOTAL</t>
  </si>
  <si>
    <t>(Event 375)</t>
  </si>
  <si>
    <t>(Event 374)</t>
  </si>
  <si>
    <t>(Event 376)</t>
  </si>
  <si>
    <t>TEMPORARY QUARTERS:</t>
  </si>
  <si>
    <t>Dependents</t>
  </si>
  <si>
    <t xml:space="preserve">N/A  </t>
  </si>
  <si>
    <t>Commercial Travel (Inc. rental car, etc.)</t>
  </si>
  <si>
    <t>(Event 379)</t>
  </si>
  <si>
    <t>(Event 371)</t>
  </si>
  <si>
    <t>Paid</t>
  </si>
  <si>
    <t>MOVE (en route):</t>
  </si>
  <si>
    <t>Paid / Reimbursed</t>
  </si>
  <si>
    <t>State Paid Commercial Vendor</t>
  </si>
  <si>
    <t>Misc Taxable  State Paid</t>
  </si>
  <si>
    <t>Total Cost by Type of Moving Expense</t>
  </si>
  <si>
    <t>(Event 380)</t>
  </si>
  <si>
    <t>HOUSEHOLD</t>
  </si>
  <si>
    <t>MOVE</t>
  </si>
  <si>
    <t xml:space="preserve">   Premove</t>
  </si>
  <si>
    <t xml:space="preserve">  GOODS:</t>
  </si>
  <si>
    <t>(en route):</t>
  </si>
  <si>
    <t>OTHER:</t>
  </si>
  <si>
    <t xml:space="preserve">   Temp Qtrs</t>
  </si>
  <si>
    <t xml:space="preserve">   Move</t>
  </si>
  <si>
    <t xml:space="preserve">   Household Goods</t>
  </si>
  <si>
    <t>IRIS HRM OTPAY DOCUMENT ENTRY</t>
  </si>
  <si>
    <t xml:space="preserve">   Other</t>
  </si>
  <si>
    <t>Pay Event</t>
  </si>
  <si>
    <t>Amount</t>
  </si>
  <si>
    <t xml:space="preserve">    Column Totals:</t>
  </si>
  <si>
    <t>Deduction Code</t>
  </si>
  <si>
    <t>Amount the employee has been reimbursed via IRIS FIN, and/or amounts paid directly to vendors.</t>
  </si>
  <si>
    <t>Prepared by:</t>
  </si>
  <si>
    <t>Date:</t>
  </si>
  <si>
    <t>Division:</t>
  </si>
  <si>
    <t>Dept. Review by:</t>
  </si>
  <si>
    <t>Moving Rates Cheat Sheet</t>
  </si>
  <si>
    <t>(effective 1/1/2011)</t>
  </si>
  <si>
    <t>PREMOVE/HOUSEHUNTING</t>
  </si>
  <si>
    <t>M&amp;IE Allowance</t>
  </si>
  <si>
    <t>$60</t>
  </si>
  <si>
    <t xml:space="preserve">Spouse </t>
  </si>
  <si>
    <t>$50</t>
  </si>
  <si>
    <t>Dependent</t>
  </si>
  <si>
    <t>Not available</t>
  </si>
  <si>
    <t>EN ROUTE/TEMPORARY QUARTERS</t>
  </si>
  <si>
    <t xml:space="preserve">Dependent </t>
  </si>
  <si>
    <t>$25</t>
  </si>
  <si>
    <t>Employee-Paid Expenses</t>
  </si>
  <si>
    <r>
      <t xml:space="preserve">State-Paid Expenses
</t>
    </r>
    <r>
      <rPr>
        <i/>
        <sz val="12"/>
        <rFont val="Arial"/>
        <family val="2"/>
      </rPr>
      <t>(Amounts paid by SOA directly to vendors)</t>
    </r>
  </si>
  <si>
    <t>This deduction will be entered on an OTDED in IRIS HRM by Division of Finance when approving the OTPAY document.</t>
  </si>
  <si>
    <t>IRIS TRANSACTION ID</t>
  </si>
  <si>
    <t>DOC CODE</t>
  </si>
  <si>
    <t>TRANSACTION ID</t>
  </si>
  <si>
    <t>EMP NO.</t>
  </si>
  <si>
    <t>CHARGES/INVOICES PAID BY EMPLOYEE</t>
  </si>
  <si>
    <r>
      <t xml:space="preserve">FINANCIAL CODING 
</t>
    </r>
    <r>
      <rPr>
        <b/>
        <i/>
        <sz val="8"/>
        <rFont val="Arial"/>
        <family val="2"/>
      </rPr>
      <t>(REQUIRED - Accounting Template or Fund-Unit-Appr Unit-%)</t>
    </r>
  </si>
  <si>
    <t>STATE PCARD CHARGES AND OTHER STATE PAID EXPENSES (CONTINUED)</t>
  </si>
  <si>
    <t>STATE PAID EXPENSES PAGE 1 TOTAL</t>
  </si>
  <si>
    <t>STATE PAID EXPENSES PAGE 2 TOTAL</t>
  </si>
  <si>
    <t>Description (FIN OBJECT)</t>
  </si>
  <si>
    <t>Move: HH Goods (2028)</t>
  </si>
  <si>
    <t>Move: Tvl &amp; Lodging (2029)</t>
  </si>
  <si>
    <t>Move: Meals (2030)</t>
  </si>
  <si>
    <t>Premove: Tvl &amp; Lodging (2031)</t>
  </si>
  <si>
    <t>Premove: Meals (2032)</t>
  </si>
  <si>
    <t>Temp Qtrs: Lodging (2033)</t>
  </si>
  <si>
    <t>Temp Qtrs: Meals (2034)</t>
  </si>
  <si>
    <t>Other Moving Exp (2035)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</si>
</sst>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41" formatCode="_(* #,##0_);_(* \(#,##0\);_(* &quot;-&quot;_);_(@_)"/>
    <numFmt numFmtId="44" formatCode="_(&quot;$&quot;* #,##0.00_);_(&quot;$&quot;* \(#,##0.00\);_(&quot;$&quot;* &quot;-&quot;??_);_(@_)"/>
    <numFmt numFmtId="43" formatCode="_(* #,##0.00_);_(* \(#,##0.00\);_(* &quot;-&quot;??_);_(@_)"/>
    <numFmt numFmtId="164" formatCode="m/d/yyyy;@"/>
    <numFmt numFmtId="165" formatCode="#,##0.0"/>
    <numFmt numFmtId="166" formatCode="_(* #,##0.000_);_(* \(#,##0.000\);_(* &quot;-&quot;???_);_(@_)"/>
    <numFmt numFmtId="167" formatCode="_(&quot;$&quot;* #,##0.000_);_(&quot;$&quot;* \(#,##0.000\);_(&quot;$&quot;* &quot;-&quot;???_);_(@_)"/>
    <numFmt numFmtId="168" formatCode="_(&quot;$&quot;* #,##0_);_(&quot;$&quot;* \(#,##0\);_(&quot;$&quot;* &quot;-&quot;??_);_(@_)"/>
    <numFmt numFmtId="169" formatCode="&quot;$&quot;#,##0.000"/>
    <numFmt numFmtId="170" formatCode="0.0000"/>
    <numFmt numFmtId="171" formatCode="mm/dd/yyyy"/>
  </numFmts>
  <fonts count="53" x14ac:knownFonts="1">
    <font>
      <sz val="10"/>
      <name val="Arial"/>
    </font>
    <font>
      <sz val="10"/>
      <name val="Arial"/>
      <family val="2"/>
    </font>
    <font>
      <sz val="8"/>
      <name val="Arial"/>
      <family val="2"/>
    </font>
    <font>
      <b/>
      <sz val="10"/>
      <name val="Arial"/>
      <family val="2"/>
    </font>
    <font>
      <b/>
      <sz val="12"/>
      <name val="Arial"/>
      <family val="2"/>
    </font>
    <font>
      <b/>
      <sz val="28"/>
      <name val="Arial"/>
      <family val="2"/>
    </font>
    <font>
      <b/>
      <sz val="8"/>
      <name val="Arial"/>
      <family val="2"/>
    </font>
    <font>
      <b/>
      <sz val="6"/>
      <name val="Arial"/>
      <family val="2"/>
    </font>
    <font>
      <b/>
      <sz val="7"/>
      <name val="Arial"/>
      <family val="2"/>
    </font>
    <font>
      <sz val="10"/>
      <color indexed="16"/>
      <name val="MS Sans Serif"/>
      <family val="2"/>
    </font>
    <font>
      <sz val="6"/>
      <name val="Arial"/>
      <family val="2"/>
    </font>
    <font>
      <sz val="8"/>
      <color indexed="12"/>
      <name val="Arial"/>
      <family val="2"/>
    </font>
    <font>
      <sz val="8"/>
      <name val="Arial"/>
      <family val="2"/>
    </font>
    <font>
      <sz val="8"/>
      <color indexed="81"/>
      <name val="Tahoma"/>
      <family val="2"/>
    </font>
    <font>
      <sz val="7"/>
      <name val="Arial"/>
      <family val="2"/>
    </font>
    <font>
      <u/>
      <sz val="10"/>
      <color indexed="12"/>
      <name val="Arial"/>
      <family val="2"/>
    </font>
    <font>
      <sz val="10"/>
      <name val="Arial"/>
      <family val="2"/>
    </font>
    <font>
      <sz val="10"/>
      <name val="Courier"/>
      <family val="3"/>
    </font>
    <font>
      <sz val="10"/>
      <color indexed="9"/>
      <name val="Arial"/>
      <family val="2"/>
    </font>
    <font>
      <b/>
      <sz val="8"/>
      <color indexed="9"/>
      <name val="Arial"/>
      <family val="2"/>
    </font>
    <font>
      <sz val="6"/>
      <color indexed="9"/>
      <name val="Arial"/>
      <family val="2"/>
    </font>
    <font>
      <sz val="8"/>
      <color indexed="9"/>
      <name val="Arial"/>
      <family val="2"/>
    </font>
    <font>
      <b/>
      <sz val="8"/>
      <color indexed="12"/>
      <name val="Arial"/>
      <family val="2"/>
    </font>
    <font>
      <b/>
      <sz val="14"/>
      <name val="Arial"/>
      <family val="2"/>
    </font>
    <font>
      <sz val="12"/>
      <name val="Arial"/>
      <family val="2"/>
    </font>
    <font>
      <b/>
      <u/>
      <sz val="12"/>
      <name val="Arial"/>
      <family val="2"/>
    </font>
    <font>
      <b/>
      <sz val="18"/>
      <name val="Arial"/>
      <family val="2"/>
    </font>
    <font>
      <i/>
      <sz val="8"/>
      <name val="Arial"/>
      <family val="2"/>
    </font>
    <font>
      <b/>
      <sz val="26"/>
      <name val="Arial"/>
      <family val="2"/>
    </font>
    <font>
      <sz val="9"/>
      <name val="Arial"/>
      <family val="2"/>
    </font>
    <font>
      <sz val="10"/>
      <color theme="0"/>
      <name val="Arial"/>
      <family val="2"/>
    </font>
    <font>
      <sz val="6"/>
      <color theme="0"/>
      <name val="Arial"/>
      <family val="2"/>
    </font>
    <font>
      <sz val="8"/>
      <color theme="0"/>
      <name val="Arial"/>
      <family val="2"/>
    </font>
    <font>
      <b/>
      <sz val="10"/>
      <color rgb="FFFF0000"/>
      <name val="Arial"/>
      <family val="2"/>
    </font>
    <font>
      <b/>
      <sz val="8"/>
      <color theme="0"/>
      <name val="Arial"/>
      <family val="2"/>
    </font>
    <font>
      <sz val="11"/>
      <name val="Calibri"/>
      <family val="2"/>
    </font>
    <font>
      <b/>
      <sz val="9"/>
      <name val="Calibri"/>
      <family val="2"/>
    </font>
    <font>
      <sz val="10"/>
      <name val="Calibri"/>
      <family val="2"/>
    </font>
    <font>
      <sz val="9"/>
      <name val="Calibri"/>
      <family val="2"/>
    </font>
    <font>
      <b/>
      <sz val="8"/>
      <color indexed="81"/>
      <name val="Tahoma"/>
      <family val="2"/>
    </font>
    <font>
      <sz val="10"/>
      <color rgb="FFFF0000"/>
      <name val="Arial"/>
      <family val="2"/>
    </font>
    <font>
      <b/>
      <sz val="8"/>
      <color rgb="FFFF0000"/>
      <name val="Arial"/>
      <family val="2"/>
    </font>
    <font>
      <sz val="6"/>
      <color rgb="FFFF0000"/>
      <name val="Arial"/>
      <family val="2"/>
    </font>
    <font>
      <sz val="8"/>
      <color rgb="FFFF0000"/>
      <name val="Arial"/>
      <family val="2"/>
    </font>
    <font>
      <sz val="11"/>
      <color rgb="FFFF0000"/>
      <name val="Calibri"/>
      <family val="2"/>
    </font>
    <font>
      <sz val="9"/>
      <color rgb="FFFF0000"/>
      <name val="Calibri"/>
      <family val="2"/>
    </font>
    <font>
      <sz val="11"/>
      <color theme="0"/>
      <name val="Calibri"/>
      <family val="2"/>
    </font>
    <font>
      <sz val="9"/>
      <color theme="0"/>
      <name val="Calibri"/>
      <family val="2"/>
    </font>
    <font>
      <sz val="10"/>
      <color rgb="FFFF0000"/>
      <name val="Calibri"/>
      <family val="2"/>
    </font>
    <font>
      <b/>
      <sz val="10"/>
      <color theme="0"/>
      <name val="Arial"/>
      <family val="2"/>
    </font>
    <font>
      <i/>
      <sz val="12"/>
      <name val="Arial"/>
      <family val="2"/>
    </font>
    <font>
      <b/>
      <i/>
      <sz val="8"/>
      <name val="Arial"/>
      <family val="2"/>
    </font>
    <font>
      <b/>
      <sz val="9"/>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9"/>
      </patternFill>
    </fill>
    <fill>
      <patternFill patternType="solid">
        <fgColor indexed="26"/>
        <bgColor indexed="64"/>
      </patternFill>
    </fill>
    <fill>
      <patternFill patternType="solid">
        <fgColor indexed="22"/>
        <bgColor indexed="22"/>
      </patternFill>
    </fill>
    <fill>
      <patternFill patternType="solid">
        <fgColor indexed="65"/>
        <bgColor indexed="22"/>
      </patternFill>
    </fill>
    <fill>
      <patternFill patternType="solid">
        <fgColor indexed="22"/>
        <bgColor indexed="8"/>
      </patternFill>
    </fill>
    <fill>
      <patternFill patternType="solid">
        <fgColor rgb="FFFFFFCC"/>
        <bgColor indexed="64"/>
      </patternFill>
    </fill>
    <fill>
      <patternFill patternType="solid">
        <fgColor theme="0" tint="-0.249977111117893"/>
        <bgColor indexed="64"/>
      </patternFill>
    </fill>
    <fill>
      <patternFill patternType="solid">
        <fgColor theme="0" tint="-0.249977111117893"/>
        <bgColor indexed="8"/>
      </patternFill>
    </fill>
  </fills>
  <borders count="35">
    <border>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style="thin">
        <color indexed="64"/>
      </right>
      <top/>
      <bottom/>
      <diagonal/>
    </border>
    <border>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0" fontId="9" fillId="2" borderId="1" applyNumberFormat="0" applyBorder="0" applyAlignment="0" applyProtection="0">
      <alignment horizontal="centerContinuous"/>
      <protection locked="0"/>
    </xf>
    <xf numFmtId="0" fontId="15" fillId="0" borderId="0" applyNumberFormat="0" applyFill="0" applyBorder="0" applyAlignment="0" applyProtection="0">
      <alignment vertical="top"/>
      <protection locked="0"/>
    </xf>
    <xf numFmtId="43" fontId="1" fillId="0" borderId="0" applyFont="0" applyFill="0" applyBorder="0" applyAlignment="0" applyProtection="0"/>
  </cellStyleXfs>
  <cellXfs count="462">
    <xf numFmtId="0" fontId="0" fillId="0" borderId="0" xfId="0"/>
    <xf numFmtId="0" fontId="6" fillId="0" borderId="0" xfId="0" applyFont="1"/>
    <xf numFmtId="0" fontId="1" fillId="0" borderId="0" xfId="0" applyFont="1"/>
    <xf numFmtId="0" fontId="10" fillId="0" borderId="0" xfId="0" applyFont="1"/>
    <xf numFmtId="0" fontId="12" fillId="0" borderId="0" xfId="0" applyFont="1"/>
    <xf numFmtId="0" fontId="2" fillId="0" borderId="0" xfId="0" applyFont="1"/>
    <xf numFmtId="0" fontId="16" fillId="0" borderId="0" xfId="0" applyFont="1"/>
    <xf numFmtId="0" fontId="3" fillId="0" borderId="6" xfId="0" applyFont="1" applyBorder="1" applyAlignment="1">
      <alignment horizontal="right"/>
    </xf>
    <xf numFmtId="44" fontId="3" fillId="0" borderId="7" xfId="0" applyNumberFormat="1" applyFont="1" applyBorder="1"/>
    <xf numFmtId="44" fontId="3" fillId="0" borderId="7" xfId="0" applyNumberFormat="1" applyFont="1" applyBorder="1" applyAlignment="1">
      <alignment horizontal="right"/>
    </xf>
    <xf numFmtId="44" fontId="3" fillId="0" borderId="8" xfId="0" applyNumberFormat="1" applyFont="1" applyBorder="1" applyAlignment="1">
      <alignment horizontal="right"/>
    </xf>
    <xf numFmtId="44" fontId="3" fillId="0" borderId="12" xfId="0" applyNumberFormat="1" applyFont="1" applyBorder="1"/>
    <xf numFmtId="0" fontId="3" fillId="0" borderId="0" xfId="0" applyFont="1" applyAlignment="1">
      <alignment horizontal="center"/>
    </xf>
    <xf numFmtId="44" fontId="3" fillId="0" borderId="8" xfId="0" applyNumberFormat="1" applyFont="1" applyBorder="1"/>
    <xf numFmtId="0" fontId="3" fillId="0" borderId="0" xfId="0" applyFont="1"/>
    <xf numFmtId="0" fontId="18" fillId="0" borderId="0" xfId="0" applyFont="1"/>
    <xf numFmtId="0" fontId="20" fillId="0" borderId="0" xfId="0" applyFont="1"/>
    <xf numFmtId="0" fontId="21" fillId="0" borderId="0" xfId="0" applyFont="1"/>
    <xf numFmtId="0" fontId="19" fillId="0" borderId="0" xfId="0" applyFont="1"/>
    <xf numFmtId="0" fontId="3" fillId="0" borderId="9" xfId="0" applyFont="1" applyBorder="1" applyAlignment="1">
      <alignment horizontal="center"/>
    </xf>
    <xf numFmtId="0" fontId="3" fillId="0" borderId="9" xfId="0" applyFont="1" applyBorder="1" applyAlignment="1">
      <alignment horizontal="center" wrapText="1"/>
    </xf>
    <xf numFmtId="0" fontId="24" fillId="0" borderId="0" xfId="0" applyFont="1"/>
    <xf numFmtId="0" fontId="25" fillId="0" borderId="0" xfId="0" applyFont="1"/>
    <xf numFmtId="168" fontId="24" fillId="0" borderId="0" xfId="1" quotePrefix="1" applyNumberFormat="1" applyFont="1" applyAlignment="1">
      <alignment horizontal="center"/>
    </xf>
    <xf numFmtId="0" fontId="3" fillId="4" borderId="0" xfId="0" applyFont="1" applyFill="1"/>
    <xf numFmtId="44" fontId="3" fillId="4" borderId="0" xfId="0" applyNumberFormat="1" applyFont="1" applyFill="1" applyAlignment="1">
      <alignment horizontal="right"/>
    </xf>
    <xf numFmtId="44" fontId="3" fillId="4" borderId="0" xfId="0" applyNumberFormat="1" applyFont="1" applyFill="1"/>
    <xf numFmtId="44" fontId="3" fillId="4" borderId="0" xfId="0" applyNumberFormat="1" applyFont="1" applyFill="1" applyAlignment="1">
      <alignment vertical="center"/>
    </xf>
    <xf numFmtId="0" fontId="25" fillId="0" borderId="0" xfId="0" applyFont="1" applyAlignment="1">
      <alignment horizontal="center"/>
    </xf>
    <xf numFmtId="0" fontId="0" fillId="0" borderId="4" xfId="0" applyBorder="1" applyProtection="1">
      <protection locked="0"/>
    </xf>
    <xf numFmtId="0" fontId="5" fillId="0" borderId="4" xfId="0" applyFont="1" applyBorder="1" applyAlignment="1" applyProtection="1">
      <alignment horizontal="center" vertical="center"/>
      <protection locked="0"/>
    </xf>
    <xf numFmtId="0" fontId="0" fillId="0" borderId="0" xfId="0" applyProtection="1">
      <protection locked="0"/>
    </xf>
    <xf numFmtId="0" fontId="18" fillId="0" borderId="0" xfId="0" applyFont="1" applyProtection="1">
      <protection locked="0"/>
    </xf>
    <xf numFmtId="0" fontId="5" fillId="0" borderId="0" xfId="0" applyFont="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0" fillId="0" borderId="4" xfId="0" applyBorder="1"/>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30" fillId="0" borderId="0" xfId="0" applyFont="1"/>
    <xf numFmtId="0" fontId="31" fillId="0" borderId="0" xfId="0" applyFont="1"/>
    <xf numFmtId="0" fontId="32" fillId="0" borderId="0" xfId="0" applyFont="1"/>
    <xf numFmtId="0" fontId="33" fillId="0" borderId="0" xfId="0" applyFont="1" applyProtection="1">
      <protection locked="0"/>
    </xf>
    <xf numFmtId="0" fontId="16" fillId="4" borderId="0" xfId="0" applyFont="1" applyFill="1"/>
    <xf numFmtId="0" fontId="2" fillId="5" borderId="0" xfId="0" applyFont="1" applyFill="1" applyAlignment="1" applyProtection="1">
      <alignment horizontal="left"/>
      <protection locked="0"/>
    </xf>
    <xf numFmtId="0" fontId="16"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xf>
    <xf numFmtId="0" fontId="3" fillId="7" borderId="17" xfId="0" applyFont="1" applyFill="1" applyBorder="1" applyAlignment="1">
      <alignment horizontal="center" wrapText="1"/>
    </xf>
    <xf numFmtId="0" fontId="3" fillId="7" borderId="3" xfId="0" applyFont="1" applyFill="1" applyBorder="1" applyAlignment="1">
      <alignment horizontal="center" wrapText="1"/>
    </xf>
    <xf numFmtId="0" fontId="3" fillId="7" borderId="17" xfId="0" quotePrefix="1" applyFont="1" applyFill="1" applyBorder="1" applyAlignment="1">
      <alignment horizontal="center" wrapText="1"/>
    </xf>
    <xf numFmtId="0" fontId="3" fillId="7" borderId="21" xfId="0" applyFont="1" applyFill="1" applyBorder="1" applyAlignment="1">
      <alignment horizontal="center" wrapText="1"/>
    </xf>
    <xf numFmtId="0" fontId="3" fillId="8" borderId="0" xfId="0" applyFont="1" applyFill="1" applyAlignment="1">
      <alignment horizontal="center" vertical="center" wrapText="1"/>
    </xf>
    <xf numFmtId="0" fontId="3" fillId="7" borderId="14" xfId="0" applyFont="1" applyFill="1" applyBorder="1" applyAlignment="1">
      <alignment horizontal="center"/>
    </xf>
    <xf numFmtId="0" fontId="3" fillId="7" borderId="14" xfId="0" quotePrefix="1" applyFont="1" applyFill="1" applyBorder="1" applyAlignment="1">
      <alignment horizontal="center"/>
    </xf>
    <xf numFmtId="0" fontId="3" fillId="7" borderId="22" xfId="0" quotePrefix="1" applyFont="1" applyFill="1" applyBorder="1" applyAlignment="1">
      <alignment horizontal="center"/>
    </xf>
    <xf numFmtId="0" fontId="3" fillId="8" borderId="0" xfId="0" quotePrefix="1" applyFont="1" applyFill="1" applyAlignment="1">
      <alignment horizontal="center"/>
    </xf>
    <xf numFmtId="0" fontId="3" fillId="0" borderId="6" xfId="0" applyFont="1" applyBorder="1" applyAlignment="1">
      <alignment horizontal="left"/>
    </xf>
    <xf numFmtId="0" fontId="3" fillId="9" borderId="17" xfId="0" applyFont="1" applyFill="1" applyBorder="1" applyAlignment="1">
      <alignment horizontal="center" wrapText="1"/>
    </xf>
    <xf numFmtId="0" fontId="3" fillId="9" borderId="3" xfId="0" applyFont="1" applyFill="1" applyBorder="1" applyAlignment="1">
      <alignment horizontal="center" wrapText="1"/>
    </xf>
    <xf numFmtId="0" fontId="3" fillId="0" borderId="0" xfId="0" applyFont="1" applyAlignment="1">
      <alignment horizontal="center" vertical="center" wrapText="1"/>
    </xf>
    <xf numFmtId="0" fontId="3" fillId="9" borderId="14" xfId="0" applyFont="1" applyFill="1" applyBorder="1" applyAlignment="1">
      <alignment horizontal="center"/>
    </xf>
    <xf numFmtId="0" fontId="3" fillId="9" borderId="14" xfId="0" quotePrefix="1" applyFont="1" applyFill="1" applyBorder="1" applyAlignment="1">
      <alignment horizontal="center"/>
    </xf>
    <xf numFmtId="0" fontId="3" fillId="9" borderId="3" xfId="0" quotePrefix="1" applyFont="1" applyFill="1" applyBorder="1" applyAlignment="1">
      <alignment horizontal="center" wrapText="1"/>
    </xf>
    <xf numFmtId="0" fontId="3" fillId="9" borderId="23" xfId="0" quotePrefix="1" applyFont="1" applyFill="1" applyBorder="1" applyAlignment="1">
      <alignment horizontal="center" wrapText="1"/>
    </xf>
    <xf numFmtId="0" fontId="3" fillId="9" borderId="22" xfId="0" quotePrefix="1" applyFont="1" applyFill="1" applyBorder="1" applyAlignment="1">
      <alignment horizontal="center"/>
    </xf>
    <xf numFmtId="0" fontId="3" fillId="9" borderId="17" xfId="0" applyFont="1" applyFill="1" applyBorder="1" applyAlignment="1">
      <alignment horizontal="centerContinuous" vertical="center" wrapText="1"/>
    </xf>
    <xf numFmtId="0" fontId="3" fillId="9" borderId="26" xfId="0" applyFont="1" applyFill="1" applyBorder="1" applyAlignment="1">
      <alignment horizontal="centerContinuous"/>
    </xf>
    <xf numFmtId="0" fontId="3" fillId="9" borderId="27" xfId="0" applyFont="1" applyFill="1" applyBorder="1" applyAlignment="1">
      <alignment horizontal="center"/>
    </xf>
    <xf numFmtId="0" fontId="3" fillId="0" borderId="0" xfId="0" applyFont="1" applyAlignment="1">
      <alignment horizontal="right"/>
    </xf>
    <xf numFmtId="0" fontId="3" fillId="0" borderId="6" xfId="0" quotePrefix="1" applyFont="1" applyBorder="1" applyAlignment="1">
      <alignment horizontal="left"/>
    </xf>
    <xf numFmtId="0" fontId="3" fillId="4" borderId="0" xfId="0" applyFont="1" applyFill="1" applyAlignment="1">
      <alignment horizontal="center" vertical="center"/>
    </xf>
    <xf numFmtId="0" fontId="34" fillId="0" borderId="0" xfId="0" applyFont="1"/>
    <xf numFmtId="0" fontId="35" fillId="0" borderId="0" xfId="0" applyFont="1" applyAlignment="1">
      <alignment horizontal="left"/>
    </xf>
    <xf numFmtId="0" fontId="38" fillId="0" borderId="0" xfId="0" applyFont="1" applyAlignment="1">
      <alignment horizontal="left" wrapText="1"/>
    </xf>
    <xf numFmtId="0" fontId="35" fillId="0" borderId="0" xfId="0" applyFont="1" applyAlignment="1">
      <alignment horizontal="center"/>
    </xf>
    <xf numFmtId="0" fontId="38" fillId="0" borderId="0" xfId="0" applyFont="1" applyAlignment="1" applyProtection="1">
      <alignment horizontal="center" shrinkToFit="1"/>
      <protection locked="0"/>
    </xf>
    <xf numFmtId="49" fontId="37" fillId="0" borderId="0" xfId="0" applyNumberFormat="1" applyFont="1" applyAlignment="1" applyProtection="1">
      <alignment horizontal="center" shrinkToFit="1"/>
      <protection locked="0"/>
    </xf>
    <xf numFmtId="43" fontId="37" fillId="0" borderId="0" xfId="4" applyFont="1" applyAlignment="1" applyProtection="1">
      <alignment horizontal="left" shrinkToFit="1"/>
      <protection locked="0"/>
    </xf>
    <xf numFmtId="171" fontId="38" fillId="0" borderId="0" xfId="0" applyNumberFormat="1" applyFont="1" applyAlignment="1" applyProtection="1">
      <alignment horizontal="center" shrinkToFit="1"/>
      <protection locked="0"/>
    </xf>
    <xf numFmtId="0" fontId="37" fillId="0" borderId="0" xfId="0" applyFont="1" applyAlignment="1" applyProtection="1">
      <alignment horizontal="center" shrinkToFit="1"/>
      <protection locked="0"/>
    </xf>
    <xf numFmtId="0" fontId="38" fillId="0" borderId="0" xfId="0" quotePrefix="1" applyFont="1" applyAlignment="1" applyProtection="1">
      <alignment horizontal="center" shrinkToFit="1"/>
      <protection locked="0"/>
    </xf>
    <xf numFmtId="49" fontId="6" fillId="0" borderId="0" xfId="0" applyNumberFormat="1" applyFont="1" applyProtection="1">
      <protection locked="0"/>
    </xf>
    <xf numFmtId="49" fontId="0" fillId="0" borderId="0" xfId="0" applyNumberFormat="1"/>
    <xf numFmtId="0" fontId="38" fillId="10" borderId="15" xfId="0" quotePrefix="1" applyFont="1" applyFill="1" applyBorder="1" applyAlignment="1" applyProtection="1">
      <alignment horizontal="center" shrinkToFit="1"/>
      <protection locked="0"/>
    </xf>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applyAlignment="1">
      <alignment horizontal="left"/>
    </xf>
    <xf numFmtId="0" fontId="45" fillId="0" borderId="0" xfId="0" applyFont="1" applyAlignment="1">
      <alignment horizontal="left" wrapText="1"/>
    </xf>
    <xf numFmtId="0" fontId="46" fillId="0" borderId="0" xfId="0" applyFont="1" applyAlignment="1">
      <alignment horizontal="left"/>
    </xf>
    <xf numFmtId="0" fontId="47" fillId="0" borderId="0" xfId="0" applyFont="1" applyAlignment="1">
      <alignment horizontal="left" wrapText="1"/>
    </xf>
    <xf numFmtId="0" fontId="48" fillId="0" borderId="0" xfId="0" applyFont="1" applyAlignment="1">
      <alignment horizontal="left"/>
    </xf>
    <xf numFmtId="0" fontId="3" fillId="8" borderId="10" xfId="0" quotePrefix="1" applyFont="1" applyFill="1" applyBorder="1" applyAlignment="1">
      <alignment horizontal="center" vertical="center" wrapText="1"/>
    </xf>
    <xf numFmtId="0" fontId="3" fillId="8" borderId="10" xfId="0" quotePrefix="1" applyFont="1" applyFill="1" applyBorder="1" applyAlignment="1">
      <alignment horizontal="center"/>
    </xf>
    <xf numFmtId="44" fontId="3" fillId="4" borderId="10" xfId="0" applyNumberFormat="1" applyFont="1" applyFill="1" applyBorder="1" applyAlignment="1">
      <alignment horizontal="right"/>
    </xf>
    <xf numFmtId="0" fontId="3" fillId="9" borderId="9" xfId="0" applyFont="1" applyFill="1" applyBorder="1" applyAlignment="1">
      <alignment horizontal="centerContinuous"/>
    </xf>
    <xf numFmtId="0" fontId="1" fillId="0" borderId="0" xfId="0" applyFont="1" applyAlignment="1">
      <alignment horizontal="right"/>
    </xf>
    <xf numFmtId="44" fontId="3" fillId="11" borderId="17" xfId="0" applyNumberFormat="1" applyFont="1" applyFill="1" applyBorder="1" applyAlignment="1">
      <alignment horizontal="center"/>
    </xf>
    <xf numFmtId="0" fontId="23" fillId="12" borderId="14" xfId="0" applyFont="1" applyFill="1" applyBorder="1" applyAlignment="1">
      <alignment horizontal="center" vertical="center" wrapText="1"/>
    </xf>
    <xf numFmtId="0" fontId="1" fillId="0" borderId="6" xfId="0" applyFont="1" applyBorder="1" applyAlignment="1">
      <alignment horizontal="left"/>
    </xf>
    <xf numFmtId="0" fontId="3" fillId="9" borderId="17" xfId="0" applyFont="1" applyFill="1" applyBorder="1" applyAlignment="1">
      <alignment horizontal="center" vertical="center" wrapText="1"/>
    </xf>
    <xf numFmtId="0" fontId="1" fillId="0" borderId="0" xfId="0" quotePrefix="1" applyFont="1" applyAlignment="1">
      <alignment horizontal="left"/>
    </xf>
    <xf numFmtId="43" fontId="3" fillId="4" borderId="0" xfId="0" applyNumberFormat="1" applyFont="1" applyFill="1"/>
    <xf numFmtId="171" fontId="3" fillId="0" borderId="9" xfId="0" applyNumberFormat="1" applyFont="1" applyBorder="1" applyAlignment="1">
      <alignment horizontal="left"/>
    </xf>
    <xf numFmtId="0" fontId="49" fillId="0" borderId="0" xfId="0" applyFont="1"/>
    <xf numFmtId="0" fontId="48" fillId="0" borderId="0" xfId="0" applyFont="1" applyAlignment="1" applyProtection="1">
      <alignment horizontal="left"/>
      <protection locked="0"/>
    </xf>
    <xf numFmtId="0" fontId="7" fillId="3" borderId="2" xfId="0" applyFont="1" applyFill="1" applyBorder="1" applyAlignment="1">
      <alignment horizontal="center"/>
    </xf>
    <xf numFmtId="0" fontId="7" fillId="3" borderId="4" xfId="0" applyFont="1" applyFill="1" applyBorder="1" applyAlignment="1">
      <alignment horizontal="center"/>
    </xf>
    <xf numFmtId="0" fontId="7" fillId="3" borderId="3" xfId="0" applyFont="1" applyFill="1" applyBorder="1" applyAlignment="1">
      <alignment horizontal="center"/>
    </xf>
    <xf numFmtId="0" fontId="1" fillId="0" borderId="9" xfId="0" applyFont="1" applyBorder="1"/>
    <xf numFmtId="49" fontId="3" fillId="0" borderId="9" xfId="0" applyNumberFormat="1" applyFont="1" applyBorder="1" applyAlignment="1">
      <alignment horizontal="left"/>
    </xf>
    <xf numFmtId="49" fontId="3" fillId="0" borderId="13" xfId="0" applyNumberFormat="1" applyFont="1" applyBorder="1" applyAlignment="1">
      <alignment horizontal="left"/>
    </xf>
    <xf numFmtId="0" fontId="3" fillId="9" borderId="9" xfId="0" applyFont="1" applyFill="1" applyBorder="1" applyAlignment="1">
      <alignment horizontal="center"/>
    </xf>
    <xf numFmtId="0" fontId="24" fillId="0" borderId="0" xfId="0" applyFont="1" applyAlignment="1">
      <alignment horizontal="center"/>
    </xf>
    <xf numFmtId="0" fontId="41" fillId="0" borderId="0" xfId="0" applyFont="1" applyAlignment="1">
      <alignment wrapText="1"/>
    </xf>
    <xf numFmtId="169" fontId="40" fillId="0" borderId="0" xfId="0" applyNumberFormat="1" applyFont="1" applyAlignment="1">
      <alignment horizontal="center"/>
    </xf>
    <xf numFmtId="14" fontId="43" fillId="0" borderId="0" xfId="0" applyNumberFormat="1" applyFont="1"/>
    <xf numFmtId="170" fontId="43" fillId="0" borderId="0" xfId="0" applyNumberFormat="1" applyFont="1"/>
    <xf numFmtId="0" fontId="1" fillId="4" borderId="0" xfId="0" applyFont="1" applyFill="1"/>
    <xf numFmtId="0" fontId="1" fillId="4" borderId="0" xfId="0" applyFont="1" applyFill="1" applyAlignment="1">
      <alignment wrapText="1"/>
    </xf>
    <xf numFmtId="0" fontId="1" fillId="0" borderId="0" xfId="0" applyFont="1" applyAlignment="1">
      <alignment wrapText="1"/>
    </xf>
    <xf numFmtId="164" fontId="1" fillId="0" borderId="13" xfId="0" applyNumberFormat="1" applyFont="1" applyBorder="1" applyAlignment="1" applyProtection="1">
      <alignment horizontal="center"/>
      <protection locked="0"/>
    </xf>
    <xf numFmtId="41" fontId="1" fillId="6" borderId="14" xfId="0" applyNumberFormat="1" applyFont="1" applyFill="1" applyBorder="1" applyAlignment="1" applyProtection="1">
      <alignment horizontal="center" vertical="center"/>
      <protection locked="0"/>
    </xf>
    <xf numFmtId="41" fontId="1" fillId="6" borderId="9" xfId="0" applyNumberFormat="1" applyFont="1" applyFill="1" applyBorder="1" applyAlignment="1" applyProtection="1">
      <alignment horizontal="center" vertical="center"/>
      <protection locked="0"/>
    </xf>
    <xf numFmtId="0" fontId="1" fillId="0" borderId="14" xfId="0" applyFont="1" applyBorder="1" applyAlignment="1">
      <alignment horizontal="center" vertical="center"/>
    </xf>
    <xf numFmtId="43" fontId="1" fillId="4" borderId="0" xfId="0" applyNumberFormat="1" applyFont="1" applyFill="1"/>
    <xf numFmtId="41" fontId="1" fillId="6" borderId="15" xfId="0" applyNumberFormat="1" applyFont="1" applyFill="1" applyBorder="1" applyAlignment="1" applyProtection="1">
      <alignment horizontal="center" vertical="center"/>
      <protection locked="0"/>
    </xf>
    <xf numFmtId="0" fontId="1" fillId="0" borderId="15" xfId="0" applyFont="1" applyBorder="1" applyAlignment="1">
      <alignment horizontal="center" vertical="center"/>
    </xf>
    <xf numFmtId="41" fontId="1" fillId="6" borderId="13" xfId="0" applyNumberFormat="1" applyFont="1" applyFill="1" applyBorder="1" applyAlignment="1" applyProtection="1">
      <alignment horizontal="center" vertical="center"/>
      <protection locked="0"/>
    </xf>
    <xf numFmtId="44" fontId="1" fillId="6" borderId="16" xfId="0" applyNumberFormat="1" applyFont="1" applyFill="1" applyBorder="1" applyAlignment="1" applyProtection="1">
      <alignment horizontal="center" vertical="center"/>
      <protection locked="0"/>
    </xf>
    <xf numFmtId="44" fontId="1" fillId="6" borderId="15" xfId="0" applyNumberFormat="1" applyFont="1" applyFill="1" applyBorder="1" applyAlignment="1" applyProtection="1">
      <alignment horizontal="center" vertical="center"/>
      <protection locked="0"/>
    </xf>
    <xf numFmtId="0" fontId="1" fillId="0" borderId="17" xfId="0" applyFont="1" applyBorder="1" applyAlignment="1">
      <alignment horizontal="center" vertical="center"/>
    </xf>
    <xf numFmtId="44" fontId="1" fillId="6" borderId="9" xfId="0" applyNumberFormat="1" applyFont="1" applyFill="1" applyBorder="1" applyAlignment="1" applyProtection="1">
      <alignment horizontal="center" vertical="center"/>
      <protection locked="0"/>
    </xf>
    <xf numFmtId="41" fontId="1" fillId="6" borderId="16" xfId="0" applyNumberFormat="1" applyFont="1" applyFill="1" applyBorder="1" applyAlignment="1" applyProtection="1">
      <alignment horizontal="center" vertical="center"/>
      <protection locked="0"/>
    </xf>
    <xf numFmtId="44" fontId="1" fillId="6" borderId="14" xfId="0" applyNumberFormat="1" applyFont="1" applyFill="1" applyBorder="1" applyAlignment="1" applyProtection="1">
      <alignment horizontal="center" vertical="center"/>
      <protection locked="0"/>
    </xf>
    <xf numFmtId="0" fontId="1" fillId="0" borderId="18" xfId="0" applyFont="1" applyBorder="1"/>
    <xf numFmtId="0" fontId="1" fillId="0" borderId="19" xfId="0" applyFont="1" applyBorder="1"/>
    <xf numFmtId="0" fontId="1" fillId="0" borderId="20" xfId="0" applyFont="1" applyBorder="1"/>
    <xf numFmtId="0" fontId="1" fillId="0" borderId="6" xfId="0" applyFont="1" applyBorder="1"/>
    <xf numFmtId="0" fontId="1" fillId="0" borderId="0" xfId="0" applyFont="1" applyAlignment="1">
      <alignment horizontal="right" vertical="center"/>
    </xf>
    <xf numFmtId="0" fontId="1" fillId="0" borderId="10" xfId="0" applyFont="1" applyBorder="1" applyAlignment="1">
      <alignment horizontal="center" vertical="center"/>
    </xf>
    <xf numFmtId="0" fontId="1" fillId="4" borderId="0" xfId="0" applyFont="1" applyFill="1" applyAlignment="1">
      <alignment horizontal="center" vertical="center"/>
    </xf>
    <xf numFmtId="0" fontId="1" fillId="0" borderId="0" xfId="0" applyFont="1" applyAlignment="1">
      <alignment horizontal="center" vertical="center"/>
    </xf>
    <xf numFmtId="0" fontId="1" fillId="0" borderId="10" xfId="0" applyFont="1" applyBorder="1"/>
    <xf numFmtId="44" fontId="1" fillId="0" borderId="0" xfId="0" applyNumberFormat="1" applyFont="1"/>
    <xf numFmtId="37" fontId="1" fillId="0" borderId="0" xfId="0" applyNumberFormat="1" applyFont="1" applyAlignment="1">
      <alignment horizontal="center"/>
    </xf>
    <xf numFmtId="167" fontId="1" fillId="0" borderId="0" xfId="0" applyNumberFormat="1" applyFont="1"/>
    <xf numFmtId="44" fontId="1" fillId="0" borderId="0" xfId="0" applyNumberFormat="1" applyFont="1" applyAlignment="1">
      <alignment horizontal="right"/>
    </xf>
    <xf numFmtId="44" fontId="1" fillId="0" borderId="10" xfId="0" applyNumberFormat="1" applyFont="1" applyBorder="1"/>
    <xf numFmtId="44" fontId="1" fillId="4" borderId="0" xfId="0" applyNumberFormat="1" applyFont="1" applyFill="1"/>
    <xf numFmtId="43" fontId="1" fillId="0" borderId="0" xfId="0" applyNumberFormat="1" applyFont="1"/>
    <xf numFmtId="43" fontId="1" fillId="0" borderId="0" xfId="0" applyNumberFormat="1" applyFont="1" applyAlignment="1">
      <alignment horizontal="center"/>
    </xf>
    <xf numFmtId="39" fontId="1" fillId="0" borderId="0" xfId="0" applyNumberFormat="1" applyFont="1" applyAlignment="1">
      <alignment horizontal="center"/>
    </xf>
    <xf numFmtId="39" fontId="1" fillId="0" borderId="0" xfId="0" applyNumberFormat="1" applyFont="1" applyAlignment="1">
      <alignment horizontal="right"/>
    </xf>
    <xf numFmtId="39" fontId="1" fillId="0" borderId="10" xfId="0" applyNumberFormat="1" applyFont="1" applyBorder="1" applyAlignment="1">
      <alignment horizontal="right"/>
    </xf>
    <xf numFmtId="39" fontId="1" fillId="4" borderId="0" xfId="0" applyNumberFormat="1" applyFont="1" applyFill="1" applyAlignment="1">
      <alignment horizontal="right"/>
    </xf>
    <xf numFmtId="0" fontId="1" fillId="0" borderId="4" xfId="0" applyFont="1" applyBorder="1"/>
    <xf numFmtId="7" fontId="1" fillId="0" borderId="4" xfId="0" applyNumberFormat="1" applyFont="1" applyBorder="1"/>
    <xf numFmtId="7" fontId="1" fillId="0" borderId="0" xfId="0" applyNumberFormat="1" applyFont="1"/>
    <xf numFmtId="39" fontId="1" fillId="0" borderId="0" xfId="0" applyNumberFormat="1" applyFont="1"/>
    <xf numFmtId="43" fontId="1" fillId="0" borderId="9" xfId="0" applyNumberFormat="1" applyFont="1" applyBorder="1"/>
    <xf numFmtId="43" fontId="1" fillId="0" borderId="9" xfId="0" applyNumberFormat="1" applyFont="1" applyBorder="1" applyAlignment="1">
      <alignment horizontal="right"/>
    </xf>
    <xf numFmtId="43" fontId="1" fillId="0" borderId="9" xfId="0" applyNumberFormat="1" applyFont="1" applyBorder="1" applyAlignment="1">
      <alignment horizontal="center"/>
    </xf>
    <xf numFmtId="0" fontId="1" fillId="4" borderId="10" xfId="0" applyFont="1" applyFill="1" applyBorder="1"/>
    <xf numFmtId="37" fontId="1" fillId="0" borderId="0" xfId="0" applyNumberFormat="1" applyFont="1"/>
    <xf numFmtId="44" fontId="1" fillId="4" borderId="10" xfId="0" applyNumberFormat="1" applyFont="1" applyFill="1" applyBorder="1"/>
    <xf numFmtId="44" fontId="1" fillId="0" borderId="0" xfId="0" quotePrefix="1" applyNumberFormat="1" applyFont="1"/>
    <xf numFmtId="39" fontId="1" fillId="4" borderId="10" xfId="0" applyNumberFormat="1" applyFont="1" applyFill="1" applyBorder="1" applyAlignment="1">
      <alignment horizontal="right"/>
    </xf>
    <xf numFmtId="39" fontId="1" fillId="0" borderId="9" xfId="0" applyNumberFormat="1" applyFont="1" applyBorder="1" applyAlignment="1">
      <alignment horizontal="right"/>
    </xf>
    <xf numFmtId="7" fontId="1" fillId="0" borderId="0" xfId="0" applyNumberFormat="1" applyFont="1" applyAlignment="1">
      <alignment horizontal="right"/>
    </xf>
    <xf numFmtId="0" fontId="1" fillId="4" borderId="0" xfId="0" applyFont="1" applyFill="1" applyAlignment="1">
      <alignment horizontal="fill"/>
    </xf>
    <xf numFmtId="0" fontId="1" fillId="0" borderId="0" xfId="0" applyFont="1" applyAlignment="1">
      <alignment horizontal="left"/>
    </xf>
    <xf numFmtId="43" fontId="1" fillId="0" borderId="10" xfId="0" applyNumberFormat="1" applyFont="1" applyBorder="1"/>
    <xf numFmtId="0" fontId="1" fillId="0" borderId="0" xfId="0" quotePrefix="1" applyFont="1" applyAlignment="1">
      <alignment horizontal="center"/>
    </xf>
    <xf numFmtId="44" fontId="1" fillId="0" borderId="0" xfId="1" applyFont="1" applyAlignment="1">
      <alignment horizontal="right"/>
    </xf>
    <xf numFmtId="0" fontId="1" fillId="0" borderId="0" xfId="0" applyFont="1" applyAlignment="1">
      <alignment horizontal="center"/>
    </xf>
    <xf numFmtId="0" fontId="1" fillId="0" borderId="10" xfId="0" applyFont="1" applyBorder="1" applyAlignment="1">
      <alignment horizontal="center"/>
    </xf>
    <xf numFmtId="0" fontId="1" fillId="4" borderId="0" xfId="0" applyFont="1" applyFill="1" applyAlignment="1">
      <alignment horizontal="center"/>
    </xf>
    <xf numFmtId="43" fontId="1" fillId="0" borderId="0" xfId="0" quotePrefix="1" applyNumberFormat="1" applyFont="1" applyAlignment="1">
      <alignment horizontal="right"/>
    </xf>
    <xf numFmtId="0" fontId="1" fillId="0" borderId="6" xfId="0" quotePrefix="1" applyFont="1" applyBorder="1" applyAlignment="1">
      <alignment horizontal="left"/>
    </xf>
    <xf numFmtId="0" fontId="1" fillId="0" borderId="6" xfId="0" applyFont="1" applyBorder="1" applyAlignment="1">
      <alignment horizontal="right"/>
    </xf>
    <xf numFmtId="0" fontId="1" fillId="10" borderId="9" xfId="0" applyFont="1" applyFill="1" applyBorder="1" applyAlignment="1" applyProtection="1">
      <alignment horizontal="center"/>
      <protection locked="0"/>
    </xf>
    <xf numFmtId="0" fontId="1" fillId="0" borderId="28" xfId="0" applyFont="1" applyBorder="1"/>
    <xf numFmtId="0" fontId="1" fillId="0" borderId="29" xfId="0" applyFont="1" applyBorder="1"/>
    <xf numFmtId="0" fontId="1" fillId="0" borderId="9" xfId="0" applyFont="1" applyBorder="1" applyAlignment="1">
      <alignment horizontal="center"/>
    </xf>
    <xf numFmtId="0" fontId="6" fillId="0" borderId="5" xfId="0" applyFont="1" applyBorder="1" applyAlignment="1">
      <alignment horizontal="center"/>
    </xf>
    <xf numFmtId="0" fontId="2" fillId="10" borderId="15" xfId="0" quotePrefix="1" applyFont="1" applyFill="1" applyBorder="1" applyAlignment="1" applyProtection="1">
      <alignment horizontal="center" shrinkToFit="1"/>
      <protection locked="0"/>
    </xf>
    <xf numFmtId="0" fontId="2" fillId="11" borderId="16" xfId="0" applyFont="1" applyFill="1" applyBorder="1" applyAlignment="1">
      <alignment horizontal="center"/>
    </xf>
    <xf numFmtId="49" fontId="2" fillId="0" borderId="0" xfId="0" applyNumberFormat="1" applyFont="1" applyAlignment="1">
      <alignment horizontal="left"/>
    </xf>
    <xf numFmtId="0" fontId="2" fillId="0" borderId="2" xfId="0" applyFont="1" applyBorder="1"/>
    <xf numFmtId="0" fontId="2" fillId="0" borderId="4" xfId="0" applyFont="1" applyBorder="1"/>
    <xf numFmtId="0" fontId="6" fillId="0" borderId="0" xfId="0" applyFont="1" applyAlignment="1">
      <alignment horizontal="right"/>
    </xf>
    <xf numFmtId="0" fontId="2" fillId="0" borderId="5" xfId="0" applyFont="1" applyBorder="1"/>
    <xf numFmtId="49" fontId="37" fillId="10" borderId="15" xfId="0" applyNumberFormat="1" applyFont="1" applyFill="1" applyBorder="1" applyAlignment="1" applyProtection="1">
      <alignment horizontal="center" shrinkToFit="1"/>
      <protection locked="0"/>
    </xf>
    <xf numFmtId="43" fontId="37" fillId="10" borderId="15" xfId="4" applyFont="1" applyFill="1" applyBorder="1" applyAlignment="1" applyProtection="1">
      <alignment horizontal="left" shrinkToFit="1"/>
      <protection locked="0"/>
    </xf>
    <xf numFmtId="171" fontId="38" fillId="10" borderId="15" xfId="0" applyNumberFormat="1" applyFont="1" applyFill="1" applyBorder="1" applyAlignment="1" applyProtection="1">
      <alignment horizontal="center" shrinkToFit="1"/>
      <protection locked="0"/>
    </xf>
    <xf numFmtId="0" fontId="37" fillId="10" borderId="15" xfId="0" applyFont="1" applyFill="1" applyBorder="1" applyAlignment="1" applyProtection="1">
      <alignment horizontal="center" shrinkToFit="1"/>
      <protection locked="0"/>
    </xf>
    <xf numFmtId="165" fontId="2" fillId="0" borderId="2" xfId="0" applyNumberFormat="1" applyFont="1" applyBorder="1" applyAlignment="1" applyProtection="1">
      <alignment horizontal="center"/>
      <protection locked="0"/>
    </xf>
    <xf numFmtId="165" fontId="2" fillId="0" borderId="3" xfId="0" applyNumberFormat="1" applyFont="1" applyBorder="1" applyAlignment="1" applyProtection="1">
      <alignment horizontal="center"/>
      <protection locked="0"/>
    </xf>
    <xf numFmtId="165" fontId="2" fillId="0" borderId="1" xfId="0" applyNumberFormat="1" applyFont="1" applyBorder="1" applyAlignment="1" applyProtection="1">
      <alignment horizontal="center"/>
      <protection locked="0"/>
    </xf>
    <xf numFmtId="165" fontId="2" fillId="0" borderId="27" xfId="0" applyNumberFormat="1" applyFont="1" applyBorder="1" applyAlignment="1" applyProtection="1">
      <alignment horizontal="center"/>
      <protection locked="0"/>
    </xf>
    <xf numFmtId="0" fontId="36" fillId="11" borderId="15" xfId="0" applyFont="1" applyFill="1" applyBorder="1" applyAlignment="1">
      <alignment horizontal="center" wrapText="1"/>
    </xf>
    <xf numFmtId="0" fontId="52" fillId="3" borderId="17" xfId="0" applyFont="1" applyFill="1" applyBorder="1" applyAlignment="1">
      <alignment horizontal="center" wrapText="1"/>
    </xf>
    <xf numFmtId="0" fontId="52" fillId="3" borderId="14" xfId="0" applyFont="1" applyFill="1" applyBorder="1" applyAlignment="1">
      <alignment horizontal="center" wrapText="1"/>
    </xf>
    <xf numFmtId="164" fontId="11" fillId="0" borderId="2" xfId="2" applyNumberFormat="1" applyFont="1" applyFill="1" applyBorder="1" applyAlignment="1">
      <alignment horizontal="center"/>
      <protection locked="0"/>
    </xf>
    <xf numFmtId="164" fontId="11" fillId="0" borderId="4" xfId="2" applyNumberFormat="1" applyFont="1" applyFill="1" applyBorder="1" applyAlignment="1">
      <alignment horizontal="center"/>
      <protection locked="0"/>
    </xf>
    <xf numFmtId="164" fontId="11" fillId="0" borderId="3" xfId="2" applyNumberFormat="1" applyFont="1" applyFill="1" applyBorder="1" applyAlignment="1">
      <alignment horizontal="center"/>
      <protection locked="0"/>
    </xf>
    <xf numFmtId="164" fontId="11" fillId="0" borderId="1" xfId="2" applyNumberFormat="1" applyFont="1" applyFill="1" applyAlignment="1">
      <alignment horizontal="center"/>
      <protection locked="0"/>
    </xf>
    <xf numFmtId="164" fontId="11" fillId="0" borderId="9" xfId="2" applyNumberFormat="1" applyFont="1" applyFill="1" applyBorder="1" applyAlignment="1">
      <alignment horizontal="center"/>
      <protection locked="0"/>
    </xf>
    <xf numFmtId="164" fontId="11" fillId="0" borderId="27" xfId="2" applyNumberFormat="1" applyFont="1" applyFill="1" applyBorder="1" applyAlignment="1">
      <alignment horizontal="center"/>
      <protection locked="0"/>
    </xf>
    <xf numFmtId="49" fontId="2" fillId="0" borderId="2" xfId="0" applyNumberFormat="1" applyFont="1" applyBorder="1" applyAlignment="1" applyProtection="1">
      <alignment horizontal="left" wrapText="1"/>
      <protection locked="0"/>
    </xf>
    <xf numFmtId="49" fontId="2" fillId="0" borderId="4" xfId="0" applyNumberFormat="1" applyFont="1" applyBorder="1" applyAlignment="1" applyProtection="1">
      <alignment horizontal="left" wrapText="1"/>
      <protection locked="0"/>
    </xf>
    <xf numFmtId="49" fontId="2" fillId="0" borderId="3" xfId="0" applyNumberFormat="1" applyFont="1" applyBorder="1" applyAlignment="1" applyProtection="1">
      <alignment horizontal="left" wrapText="1"/>
      <protection locked="0"/>
    </xf>
    <xf numFmtId="49" fontId="2" fillId="0" borderId="1" xfId="0" applyNumberFormat="1" applyFont="1" applyBorder="1" applyAlignment="1" applyProtection="1">
      <alignment horizontal="left" wrapText="1"/>
      <protection locked="0"/>
    </xf>
    <xf numFmtId="49" fontId="2" fillId="0" borderId="9" xfId="0" applyNumberFormat="1" applyFont="1" applyBorder="1" applyAlignment="1" applyProtection="1">
      <alignment horizontal="left" wrapText="1"/>
      <protection locked="0"/>
    </xf>
    <xf numFmtId="49" fontId="2" fillId="0" borderId="27" xfId="0" applyNumberFormat="1" applyFont="1" applyBorder="1" applyAlignment="1" applyProtection="1">
      <alignment horizontal="left" wrapText="1"/>
      <protection locked="0"/>
    </xf>
    <xf numFmtId="0" fontId="14" fillId="0" borderId="16" xfId="0" applyFont="1" applyBorder="1" applyAlignment="1" applyProtection="1">
      <alignment horizontal="center" wrapText="1"/>
      <protection locked="0"/>
    </xf>
    <xf numFmtId="0" fontId="14" fillId="0" borderId="25" xfId="0" applyFont="1" applyBorder="1" applyAlignment="1" applyProtection="1">
      <alignment horizontal="center" wrapText="1"/>
      <protection locked="0"/>
    </xf>
    <xf numFmtId="166" fontId="2" fillId="0" borderId="2" xfId="0" applyNumberFormat="1" applyFont="1" applyBorder="1" applyAlignment="1">
      <alignment horizontal="center"/>
    </xf>
    <xf numFmtId="166" fontId="2" fillId="0" borderId="3" xfId="0" applyNumberFormat="1" applyFont="1" applyBorder="1" applyAlignment="1">
      <alignment horizontal="center"/>
    </xf>
    <xf numFmtId="166" fontId="2" fillId="0" borderId="1" xfId="0" applyNumberFormat="1" applyFont="1" applyBorder="1" applyAlignment="1">
      <alignment horizontal="center"/>
    </xf>
    <xf numFmtId="166" fontId="2" fillId="0" borderId="27" xfId="0" applyNumberFormat="1" applyFont="1" applyBorder="1" applyAlignment="1">
      <alignment horizontal="center"/>
    </xf>
    <xf numFmtId="0" fontId="38" fillId="10" borderId="15" xfId="0" applyFont="1" applyFill="1" applyBorder="1" applyAlignment="1" applyProtection="1">
      <alignment horizontal="center" shrinkToFit="1"/>
      <protection locked="0"/>
    </xf>
    <xf numFmtId="0" fontId="36" fillId="11" borderId="15" xfId="0" applyFont="1" applyFill="1" applyBorder="1" applyAlignment="1">
      <alignment horizontal="center"/>
    </xf>
    <xf numFmtId="0" fontId="35" fillId="10" borderId="15" xfId="0" applyFont="1" applyFill="1" applyBorder="1" applyAlignment="1" applyProtection="1">
      <alignment horizontal="center"/>
      <protection locked="0"/>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 fillId="10" borderId="4" xfId="0" applyFont="1" applyFill="1" applyBorder="1" applyAlignment="1" applyProtection="1">
      <alignment horizontal="center" vertical="center"/>
      <protection locked="0"/>
    </xf>
    <xf numFmtId="0" fontId="3" fillId="10" borderId="3" xfId="0" applyFont="1" applyFill="1" applyBorder="1" applyAlignment="1" applyProtection="1">
      <alignment horizontal="center" vertical="center"/>
      <protection locked="0"/>
    </xf>
    <xf numFmtId="0" fontId="3" fillId="10" borderId="9" xfId="0" applyFont="1" applyFill="1" applyBorder="1" applyAlignment="1" applyProtection="1">
      <alignment horizontal="center" vertical="center"/>
      <protection locked="0"/>
    </xf>
    <xf numFmtId="0" fontId="3" fillId="10" borderId="27" xfId="0" applyFont="1" applyFill="1" applyBorder="1" applyAlignment="1" applyProtection="1">
      <alignment horizontal="center" vertical="center"/>
      <protection locked="0"/>
    </xf>
    <xf numFmtId="44" fontId="2" fillId="0" borderId="15" xfId="0" applyNumberFormat="1" applyFont="1" applyBorder="1" applyAlignment="1">
      <alignment horizontal="center"/>
    </xf>
    <xf numFmtId="49" fontId="6" fillId="11" borderId="15" xfId="0" applyNumberFormat="1" applyFont="1" applyFill="1" applyBorder="1" applyAlignment="1">
      <alignment horizontal="right"/>
    </xf>
    <xf numFmtId="0" fontId="2" fillId="11" borderId="15" xfId="0" applyFont="1" applyFill="1" applyBorder="1" applyAlignment="1">
      <alignment horizontal="center"/>
    </xf>
    <xf numFmtId="44" fontId="2" fillId="0" borderId="16" xfId="0" applyNumberFormat="1" applyFont="1" applyBorder="1"/>
    <xf numFmtId="44" fontId="2" fillId="0" borderId="13" xfId="0" applyNumberFormat="1" applyFont="1" applyBorder="1"/>
    <xf numFmtId="44" fontId="2" fillId="0" borderId="25" xfId="0" applyNumberFormat="1" applyFont="1" applyBorder="1"/>
    <xf numFmtId="44" fontId="2" fillId="0" borderId="15" xfId="0" applyNumberFormat="1" applyFont="1" applyBorder="1" applyProtection="1">
      <protection locked="0"/>
    </xf>
    <xf numFmtId="43" fontId="2" fillId="0" borderId="16" xfId="0" applyNumberFormat="1" applyFont="1" applyBorder="1"/>
    <xf numFmtId="43" fontId="2" fillId="0" borderId="13" xfId="0" applyNumberFormat="1" applyFont="1" applyBorder="1"/>
    <xf numFmtId="43" fontId="2" fillId="0" borderId="25" xfId="0" applyNumberFormat="1" applyFont="1" applyBorder="1"/>
    <xf numFmtId="44" fontId="2" fillId="0" borderId="15" xfId="0" applyNumberFormat="1" applyFont="1" applyBorder="1"/>
    <xf numFmtId="44" fontId="2" fillId="0" borderId="2" xfId="0" applyNumberFormat="1" applyFont="1" applyBorder="1"/>
    <xf numFmtId="44" fontId="2" fillId="0" borderId="4" xfId="0" applyNumberFormat="1" applyFont="1" applyBorder="1"/>
    <xf numFmtId="44" fontId="2" fillId="0" borderId="3" xfId="0" applyNumberFormat="1" applyFont="1" applyBorder="1"/>
    <xf numFmtId="44" fontId="2" fillId="0" borderId="1" xfId="0" applyNumberFormat="1" applyFont="1" applyBorder="1"/>
    <xf numFmtId="44" fontId="2" fillId="0" borderId="9" xfId="0" applyNumberFormat="1" applyFont="1" applyBorder="1"/>
    <xf numFmtId="44" fontId="2" fillId="0" borderId="27" xfId="0" applyNumberFormat="1" applyFont="1" applyBorder="1"/>
    <xf numFmtId="0" fontId="6" fillId="0" borderId="16" xfId="0" applyFont="1" applyBorder="1" applyAlignment="1">
      <alignment horizontal="right"/>
    </xf>
    <xf numFmtId="0" fontId="6" fillId="0" borderId="13" xfId="0" applyFont="1" applyBorder="1" applyAlignment="1">
      <alignment horizontal="right"/>
    </xf>
    <xf numFmtId="0" fontId="6" fillId="0" borderId="25" xfId="0" applyFont="1" applyBorder="1" applyAlignment="1">
      <alignment horizontal="right"/>
    </xf>
    <xf numFmtId="0" fontId="6" fillId="3" borderId="30" xfId="0" applyFont="1" applyFill="1" applyBorder="1" applyAlignment="1">
      <alignment horizontal="center"/>
    </xf>
    <xf numFmtId="0" fontId="6" fillId="3" borderId="31" xfId="0" applyFont="1" applyFill="1" applyBorder="1" applyAlignment="1">
      <alignment horizontal="center"/>
    </xf>
    <xf numFmtId="0" fontId="6" fillId="3" borderId="32" xfId="0" applyFont="1" applyFill="1" applyBorder="1" applyAlignment="1">
      <alignment horizontal="center"/>
    </xf>
    <xf numFmtId="0" fontId="0" fillId="0" borderId="9" xfId="0" applyBorder="1" applyAlignment="1" applyProtection="1">
      <alignment horizontal="center"/>
      <protection locked="0"/>
    </xf>
    <xf numFmtId="0" fontId="0" fillId="0" borderId="27" xfId="0" applyBorder="1" applyAlignment="1" applyProtection="1">
      <alignment horizontal="center"/>
      <protection locked="0"/>
    </xf>
    <xf numFmtId="0" fontId="6" fillId="3" borderId="30" xfId="0" applyFont="1" applyFill="1" applyBorder="1"/>
    <xf numFmtId="0" fontId="6" fillId="3" borderId="31" xfId="0" applyFont="1" applyFill="1" applyBorder="1"/>
    <xf numFmtId="0" fontId="6" fillId="3" borderId="32" xfId="0" applyFont="1" applyFill="1" applyBorder="1"/>
    <xf numFmtId="0" fontId="6" fillId="11" borderId="15" xfId="0" applyFont="1" applyFill="1" applyBorder="1" applyAlignment="1">
      <alignment horizontal="center"/>
    </xf>
    <xf numFmtId="0" fontId="36" fillId="11" borderId="15" xfId="0" applyFont="1" applyFill="1" applyBorder="1" applyAlignment="1">
      <alignment horizontal="center" textRotation="90" wrapText="1"/>
    </xf>
    <xf numFmtId="43" fontId="2" fillId="0" borderId="2" xfId="0" applyNumberFormat="1" applyFont="1" applyBorder="1" applyAlignment="1" applyProtection="1">
      <alignment horizontal="center"/>
      <protection locked="0"/>
    </xf>
    <xf numFmtId="43" fontId="2" fillId="0" borderId="4" xfId="0" applyNumberFormat="1" applyFont="1" applyBorder="1" applyAlignment="1" applyProtection="1">
      <alignment horizontal="center"/>
      <protection locked="0"/>
    </xf>
    <xf numFmtId="43" fontId="2" fillId="0" borderId="3" xfId="0" applyNumberFormat="1" applyFont="1" applyBorder="1" applyAlignment="1" applyProtection="1">
      <alignment horizontal="center"/>
      <protection locked="0"/>
    </xf>
    <xf numFmtId="43" fontId="2" fillId="0" borderId="1" xfId="0" applyNumberFormat="1" applyFont="1" applyBorder="1" applyAlignment="1" applyProtection="1">
      <alignment horizontal="center"/>
      <protection locked="0"/>
    </xf>
    <xf numFmtId="43" fontId="2" fillId="0" borderId="9" xfId="0" applyNumberFormat="1" applyFont="1" applyBorder="1" applyAlignment="1" applyProtection="1">
      <alignment horizontal="center"/>
      <protection locked="0"/>
    </xf>
    <xf numFmtId="43" fontId="2" fillId="0" borderId="27" xfId="0" applyNumberFormat="1" applyFont="1" applyBorder="1" applyAlignment="1" applyProtection="1">
      <alignment horizontal="center"/>
      <protection locked="0"/>
    </xf>
    <xf numFmtId="0" fontId="3" fillId="10" borderId="1" xfId="0" applyFont="1" applyFill="1" applyBorder="1" applyAlignment="1" applyProtection="1">
      <alignment horizontal="center"/>
      <protection locked="0"/>
    </xf>
    <xf numFmtId="0" fontId="3" fillId="10" borderId="9" xfId="0" applyFont="1" applyFill="1" applyBorder="1" applyAlignment="1" applyProtection="1">
      <alignment horizontal="center"/>
      <protection locked="0"/>
    </xf>
    <xf numFmtId="0" fontId="6" fillId="3" borderId="17" xfId="0" applyFont="1" applyFill="1" applyBorder="1"/>
    <xf numFmtId="0" fontId="1" fillId="0" borderId="14" xfId="0" applyFont="1" applyBorder="1" applyProtection="1">
      <protection locked="0"/>
    </xf>
    <xf numFmtId="43" fontId="2" fillId="0" borderId="2" xfId="0" applyNumberFormat="1" applyFont="1" applyBorder="1" applyProtection="1">
      <protection locked="0"/>
    </xf>
    <xf numFmtId="43" fontId="2" fillId="0" borderId="4" xfId="0" applyNumberFormat="1" applyFont="1" applyBorder="1" applyProtection="1">
      <protection locked="0"/>
    </xf>
    <xf numFmtId="43" fontId="2" fillId="0" borderId="3" xfId="0" applyNumberFormat="1" applyFont="1" applyBorder="1" applyProtection="1">
      <protection locked="0"/>
    </xf>
    <xf numFmtId="43" fontId="2" fillId="0" borderId="1" xfId="0" applyNumberFormat="1" applyFont="1" applyBorder="1" applyProtection="1">
      <protection locked="0"/>
    </xf>
    <xf numFmtId="43" fontId="2" fillId="0" borderId="9" xfId="0" applyNumberFormat="1" applyFont="1" applyBorder="1" applyProtection="1">
      <protection locked="0"/>
    </xf>
    <xf numFmtId="43" fontId="2" fillId="0" borderId="27" xfId="0" applyNumberFormat="1" applyFont="1" applyBorder="1" applyProtection="1">
      <protection locked="0"/>
    </xf>
    <xf numFmtId="164" fontId="1" fillId="0" borderId="14" xfId="0" applyNumberFormat="1" applyFont="1" applyBorder="1" applyAlignment="1" applyProtection="1">
      <alignment horizontal="center"/>
      <protection locked="0"/>
    </xf>
    <xf numFmtId="43" fontId="2" fillId="0" borderId="2" xfId="1" applyNumberFormat="1" applyFont="1" applyBorder="1" applyAlignment="1" applyProtection="1">
      <alignment horizontal="right"/>
      <protection locked="0"/>
    </xf>
    <xf numFmtId="43" fontId="2" fillId="0" borderId="4" xfId="1" applyNumberFormat="1" applyFont="1" applyBorder="1" applyAlignment="1" applyProtection="1">
      <alignment horizontal="right"/>
      <protection locked="0"/>
    </xf>
    <xf numFmtId="43" fontId="2" fillId="0" borderId="3" xfId="1" applyNumberFormat="1" applyFont="1" applyBorder="1" applyAlignment="1" applyProtection="1">
      <alignment horizontal="right"/>
      <protection locked="0"/>
    </xf>
    <xf numFmtId="43" fontId="2" fillId="0" borderId="1" xfId="1" applyNumberFormat="1" applyFont="1" applyBorder="1" applyAlignment="1" applyProtection="1">
      <alignment horizontal="right"/>
      <protection locked="0"/>
    </xf>
    <xf numFmtId="43" fontId="2" fillId="0" borderId="9" xfId="1" applyNumberFormat="1" applyFont="1" applyBorder="1" applyAlignment="1" applyProtection="1">
      <alignment horizontal="right"/>
      <protection locked="0"/>
    </xf>
    <xf numFmtId="43" fontId="2" fillId="0" borderId="27" xfId="1" applyNumberFormat="1" applyFont="1" applyBorder="1" applyAlignment="1" applyProtection="1">
      <alignment horizontal="right"/>
      <protection locked="0"/>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33" xfId="0" applyFont="1" applyBorder="1" applyAlignment="1">
      <alignment horizontal="center"/>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28" fillId="0" borderId="9" xfId="0" applyFont="1" applyBorder="1" applyAlignment="1">
      <alignment horizontal="center" vertical="center" wrapText="1"/>
    </xf>
    <xf numFmtId="0" fontId="6" fillId="11" borderId="2" xfId="0" applyFont="1" applyFill="1" applyBorder="1" applyAlignment="1">
      <alignment horizontal="center"/>
    </xf>
    <xf numFmtId="0" fontId="6" fillId="11" borderId="4" xfId="0" applyFont="1" applyFill="1" applyBorder="1" applyAlignment="1">
      <alignment horizontal="center"/>
    </xf>
    <xf numFmtId="0" fontId="6" fillId="11" borderId="3" xfId="0" applyFont="1" applyFill="1" applyBorder="1" applyAlignment="1">
      <alignment horizontal="center"/>
    </xf>
    <xf numFmtId="164" fontId="1" fillId="0" borderId="5" xfId="0" applyNumberFormat="1" applyFont="1" applyBorder="1" applyAlignment="1" applyProtection="1">
      <alignment horizontal="center"/>
      <protection locked="0"/>
    </xf>
    <xf numFmtId="164" fontId="1" fillId="0" borderId="0" xfId="0" applyNumberFormat="1" applyFont="1" applyAlignment="1" applyProtection="1">
      <alignment horizontal="center"/>
      <protection locked="0"/>
    </xf>
    <xf numFmtId="164" fontId="1" fillId="0" borderId="33" xfId="0" applyNumberFormat="1" applyFont="1" applyBorder="1" applyAlignment="1" applyProtection="1">
      <alignment horizontal="center"/>
      <protection locked="0"/>
    </xf>
    <xf numFmtId="164" fontId="1" fillId="0" borderId="1" xfId="0" applyNumberFormat="1" applyFont="1" applyBorder="1" applyAlignment="1" applyProtection="1">
      <alignment horizontal="center"/>
      <protection locked="0"/>
    </xf>
    <xf numFmtId="164" fontId="1" fillId="0" borderId="9" xfId="0" applyNumberFormat="1" applyFont="1" applyBorder="1" applyAlignment="1" applyProtection="1">
      <alignment horizontal="center"/>
      <protection locked="0"/>
    </xf>
    <xf numFmtId="164" fontId="1" fillId="0" borderId="27" xfId="0" applyNumberFormat="1" applyFont="1" applyBorder="1" applyAlignment="1" applyProtection="1">
      <alignment horizontal="center"/>
      <protection locked="0"/>
    </xf>
    <xf numFmtId="49" fontId="1" fillId="0" borderId="5" xfId="0" applyNumberFormat="1" applyFont="1" applyBorder="1" applyAlignment="1" applyProtection="1">
      <alignment horizontal="center"/>
      <protection locked="0"/>
    </xf>
    <xf numFmtId="49" fontId="1" fillId="0" borderId="0" xfId="0" applyNumberFormat="1" applyFont="1" applyAlignment="1" applyProtection="1">
      <alignment horizontal="center"/>
      <protection locked="0"/>
    </xf>
    <xf numFmtId="49" fontId="1" fillId="0" borderId="33" xfId="0" applyNumberFormat="1" applyFont="1" applyBorder="1" applyAlignment="1" applyProtection="1">
      <alignment horizontal="center"/>
      <protection locked="0"/>
    </xf>
    <xf numFmtId="49" fontId="1" fillId="0" borderId="1" xfId="0" applyNumberFormat="1" applyFont="1" applyBorder="1" applyAlignment="1" applyProtection="1">
      <alignment horizontal="center"/>
      <protection locked="0"/>
    </xf>
    <xf numFmtId="49" fontId="1" fillId="0" borderId="9" xfId="0" applyNumberFormat="1" applyFont="1" applyBorder="1" applyAlignment="1" applyProtection="1">
      <alignment horizontal="center"/>
      <protection locked="0"/>
    </xf>
    <xf numFmtId="49" fontId="1" fillId="0" borderId="27" xfId="0" applyNumberFormat="1" applyFont="1" applyBorder="1" applyAlignment="1" applyProtection="1">
      <alignment horizontal="center"/>
      <protection locked="0"/>
    </xf>
    <xf numFmtId="0" fontId="22" fillId="3" borderId="2" xfId="3" applyFont="1" applyFill="1" applyBorder="1" applyAlignment="1" applyProtection="1">
      <alignment horizontal="center"/>
    </xf>
    <xf numFmtId="0" fontId="22" fillId="3" borderId="4" xfId="3" applyFont="1" applyFill="1" applyBorder="1" applyAlignment="1" applyProtection="1">
      <alignment horizontal="center"/>
    </xf>
    <xf numFmtId="0" fontId="22" fillId="3" borderId="3" xfId="3" applyFont="1" applyFill="1" applyBorder="1" applyAlignment="1" applyProtection="1">
      <alignment horizontal="center"/>
    </xf>
    <xf numFmtId="0" fontId="6" fillId="3" borderId="2" xfId="0" applyFont="1" applyFill="1" applyBorder="1" applyAlignment="1">
      <alignment horizontal="center"/>
    </xf>
    <xf numFmtId="0" fontId="6" fillId="3" borderId="4" xfId="0" applyFont="1" applyFill="1" applyBorder="1" applyAlignment="1">
      <alignment horizontal="center"/>
    </xf>
    <xf numFmtId="0" fontId="6" fillId="3" borderId="3" xfId="0" applyFont="1" applyFill="1" applyBorder="1" applyAlignment="1">
      <alignment horizontal="center"/>
    </xf>
    <xf numFmtId="0" fontId="6" fillId="3" borderId="2" xfId="0" applyFont="1" applyFill="1" applyBorder="1"/>
    <xf numFmtId="0" fontId="6" fillId="3" borderId="4" xfId="0" applyFont="1" applyFill="1" applyBorder="1"/>
    <xf numFmtId="0" fontId="6" fillId="3" borderId="3" xfId="0" applyFont="1" applyFill="1" applyBorder="1"/>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1" xfId="0" applyFont="1" applyFill="1" applyBorder="1" applyAlignment="1">
      <alignment horizontal="center"/>
    </xf>
    <xf numFmtId="0" fontId="7" fillId="3" borderId="27" xfId="0" applyFont="1" applyFill="1" applyBorder="1" applyAlignment="1">
      <alignment horizontal="center"/>
    </xf>
    <xf numFmtId="0" fontId="1" fillId="0" borderId="1" xfId="0" applyFont="1" applyBorder="1" applyProtection="1">
      <protection locked="0"/>
    </xf>
    <xf numFmtId="0" fontId="1" fillId="0" borderId="9" xfId="0" applyFont="1" applyBorder="1" applyProtection="1">
      <protection locked="0"/>
    </xf>
    <xf numFmtId="0" fontId="1" fillId="0" borderId="27" xfId="0" applyFont="1" applyBorder="1" applyProtection="1">
      <protection locked="0"/>
    </xf>
    <xf numFmtId="0" fontId="8" fillId="3" borderId="27" xfId="0" applyFont="1" applyFill="1" applyBorder="1" applyAlignment="1">
      <alignment horizontal="center"/>
    </xf>
    <xf numFmtId="0" fontId="8" fillId="3" borderId="14" xfId="0" applyFont="1" applyFill="1" applyBorder="1" applyAlignment="1">
      <alignment horizontal="center"/>
    </xf>
    <xf numFmtId="0" fontId="7" fillId="3" borderId="14" xfId="0" applyFont="1" applyFill="1" applyBorder="1" applyAlignment="1">
      <alignment horizontal="center"/>
    </xf>
    <xf numFmtId="0" fontId="8" fillId="3" borderId="1" xfId="0" applyFont="1" applyFill="1" applyBorder="1" applyAlignment="1">
      <alignment horizontal="center"/>
    </xf>
    <xf numFmtId="0" fontId="1" fillId="0" borderId="0" xfId="0" applyFont="1" applyProtection="1">
      <protection locked="0"/>
    </xf>
    <xf numFmtId="0" fontId="1" fillId="0" borderId="33" xfId="0" applyFont="1" applyBorder="1" applyProtection="1">
      <protection locked="0"/>
    </xf>
    <xf numFmtId="0" fontId="7" fillId="3" borderId="9" xfId="0" applyFont="1" applyFill="1" applyBorder="1" applyAlignment="1">
      <alignment horizontal="center"/>
    </xf>
    <xf numFmtId="0" fontId="29" fillId="0" borderId="1" xfId="0" applyFont="1" applyBorder="1" applyAlignment="1" applyProtection="1">
      <alignment horizontal="center"/>
      <protection locked="0"/>
    </xf>
    <xf numFmtId="0" fontId="29" fillId="0" borderId="9" xfId="0" applyFont="1" applyBorder="1" applyAlignment="1" applyProtection="1">
      <alignment horizontal="center"/>
      <protection locked="0"/>
    </xf>
    <xf numFmtId="0" fontId="29" fillId="0" borderId="27"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27" xfId="0" applyFont="1" applyBorder="1" applyAlignment="1" applyProtection="1">
      <alignment horizontal="center"/>
      <protection locked="0"/>
    </xf>
    <xf numFmtId="0" fontId="1" fillId="0" borderId="1" xfId="0" applyFont="1" applyBorder="1" applyAlignment="1" applyProtection="1">
      <alignment horizontal="left"/>
      <protection locked="0"/>
    </xf>
    <xf numFmtId="0" fontId="1" fillId="0" borderId="9" xfId="0" applyFont="1" applyBorder="1" applyAlignment="1" applyProtection="1">
      <alignment horizontal="left"/>
      <protection locked="0"/>
    </xf>
    <xf numFmtId="0" fontId="34" fillId="0" borderId="5" xfId="0" applyFont="1" applyBorder="1" applyAlignment="1">
      <alignment horizontal="left" wrapText="1"/>
    </xf>
    <xf numFmtId="0" fontId="34" fillId="0" borderId="0" xfId="0" applyFont="1" applyAlignment="1">
      <alignment horizontal="left" wrapText="1"/>
    </xf>
    <xf numFmtId="0" fontId="6" fillId="3" borderId="16" xfId="0" applyFont="1" applyFill="1" applyBorder="1" applyAlignment="1">
      <alignment horizontal="center"/>
    </xf>
    <xf numFmtId="0" fontId="6" fillId="3" borderId="13" xfId="0" applyFont="1" applyFill="1" applyBorder="1" applyAlignment="1">
      <alignment horizontal="center"/>
    </xf>
    <xf numFmtId="0" fontId="6" fillId="3" borderId="25" xfId="0" applyFont="1" applyFill="1" applyBorder="1" applyAlignment="1">
      <alignment horizontal="center"/>
    </xf>
    <xf numFmtId="0" fontId="7" fillId="3" borderId="4" xfId="0" applyFont="1" applyFill="1" applyBorder="1" applyAlignment="1">
      <alignment horizontal="center"/>
    </xf>
    <xf numFmtId="0" fontId="8" fillId="3" borderId="2" xfId="0" applyFont="1" applyFill="1" applyBorder="1" applyAlignment="1">
      <alignment horizontal="center"/>
    </xf>
    <xf numFmtId="0" fontId="8" fillId="3" borderId="4" xfId="0" applyFont="1" applyFill="1" applyBorder="1" applyAlignment="1">
      <alignment horizontal="center"/>
    </xf>
    <xf numFmtId="0" fontId="8" fillId="3" borderId="3" xfId="0" applyFont="1" applyFill="1" applyBorder="1" applyAlignment="1">
      <alignment horizontal="center"/>
    </xf>
    <xf numFmtId="0" fontId="8" fillId="3" borderId="15" xfId="0" applyFont="1" applyFill="1" applyBorder="1" applyAlignment="1">
      <alignment horizontal="center"/>
    </xf>
    <xf numFmtId="0" fontId="6" fillId="3" borderId="15" xfId="0" applyFont="1" applyFill="1" applyBorder="1" applyAlignment="1">
      <alignment horizontal="center"/>
    </xf>
    <xf numFmtId="164" fontId="0" fillId="0" borderId="13" xfId="0" applyNumberFormat="1" applyBorder="1" applyAlignment="1" applyProtection="1">
      <alignment horizontal="center"/>
      <protection locked="0"/>
    </xf>
    <xf numFmtId="164" fontId="0" fillId="0" borderId="25" xfId="0" applyNumberFormat="1" applyBorder="1" applyAlignment="1" applyProtection="1">
      <alignment horizontal="center"/>
      <protection locked="0"/>
    </xf>
    <xf numFmtId="0" fontId="2" fillId="3" borderId="16" xfId="0" applyFont="1" applyFill="1" applyBorder="1" applyAlignment="1">
      <alignment horizontal="right" wrapText="1"/>
    </xf>
    <xf numFmtId="0" fontId="2" fillId="3" borderId="13" xfId="0" applyFont="1" applyFill="1" applyBorder="1" applyAlignment="1">
      <alignment horizontal="right" wrapText="1"/>
    </xf>
    <xf numFmtId="0" fontId="2" fillId="3" borderId="25" xfId="0" applyFont="1" applyFill="1" applyBorder="1" applyAlignment="1">
      <alignment horizontal="right" wrapText="1"/>
    </xf>
    <xf numFmtId="49" fontId="6" fillId="11" borderId="16" xfId="0" applyNumberFormat="1" applyFont="1" applyFill="1" applyBorder="1"/>
    <xf numFmtId="49" fontId="6" fillId="11" borderId="13" xfId="0" applyNumberFormat="1" applyFont="1" applyFill="1" applyBorder="1"/>
    <xf numFmtId="49" fontId="6" fillId="11" borderId="25" xfId="0" applyNumberFormat="1" applyFont="1" applyFill="1" applyBorder="1"/>
    <xf numFmtId="0" fontId="6" fillId="11" borderId="2" xfId="0" applyFont="1" applyFill="1" applyBorder="1" applyAlignment="1">
      <alignment vertical="center" wrapText="1"/>
    </xf>
    <xf numFmtId="0" fontId="6" fillId="11" borderId="4" xfId="0" applyFont="1" applyFill="1" applyBorder="1" applyAlignment="1">
      <alignment vertical="center" wrapText="1"/>
    </xf>
    <xf numFmtId="0" fontId="6" fillId="11" borderId="3" xfId="0" applyFont="1" applyFill="1" applyBorder="1" applyAlignment="1">
      <alignment vertical="center" wrapText="1"/>
    </xf>
    <xf numFmtId="0" fontId="6" fillId="11" borderId="5" xfId="0" applyFont="1" applyFill="1" applyBorder="1" applyAlignment="1">
      <alignment vertical="center" wrapText="1"/>
    </xf>
    <xf numFmtId="0" fontId="6" fillId="11" borderId="0" xfId="0" applyFont="1" applyFill="1" applyAlignment="1">
      <alignment vertical="center" wrapText="1"/>
    </xf>
    <xf numFmtId="0" fontId="6" fillId="11" borderId="33"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33"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0" fillId="0" borderId="16" xfId="0" applyBorder="1" applyProtection="1">
      <protection locked="0"/>
    </xf>
    <xf numFmtId="0" fontId="0" fillId="0" borderId="13" xfId="0" applyBorder="1" applyProtection="1">
      <protection locked="0"/>
    </xf>
    <xf numFmtId="0" fontId="6" fillId="0" borderId="1" xfId="0" applyFont="1" applyBorder="1"/>
    <xf numFmtId="0" fontId="6" fillId="0" borderId="9" xfId="0" applyFont="1" applyBorder="1"/>
    <xf numFmtId="0" fontId="36" fillId="11" borderId="2" xfId="0" applyFont="1" applyFill="1" applyBorder="1" applyAlignment="1">
      <alignment horizontal="center" wrapText="1"/>
    </xf>
    <xf numFmtId="0" fontId="36" fillId="11" borderId="4" xfId="0" applyFont="1" applyFill="1" applyBorder="1" applyAlignment="1">
      <alignment horizontal="center" wrapText="1"/>
    </xf>
    <xf numFmtId="0" fontId="36" fillId="11" borderId="3" xfId="0" applyFont="1" applyFill="1" applyBorder="1" applyAlignment="1">
      <alignment horizontal="center" wrapText="1"/>
    </xf>
    <xf numFmtId="0" fontId="36" fillId="11" borderId="5" xfId="0" applyFont="1" applyFill="1" applyBorder="1" applyAlignment="1">
      <alignment horizontal="center" wrapText="1"/>
    </xf>
    <xf numFmtId="0" fontId="36" fillId="11" borderId="0" xfId="0" applyFont="1" applyFill="1" applyAlignment="1">
      <alignment horizontal="center" wrapText="1"/>
    </xf>
    <xf numFmtId="0" fontId="36" fillId="11" borderId="33" xfId="0" applyFont="1" applyFill="1" applyBorder="1" applyAlignment="1">
      <alignment horizontal="center" wrapText="1"/>
    </xf>
    <xf numFmtId="0" fontId="36" fillId="11" borderId="1" xfId="0" applyFont="1" applyFill="1" applyBorder="1" applyAlignment="1">
      <alignment horizontal="center" wrapText="1"/>
    </xf>
    <xf numFmtId="0" fontId="36" fillId="11" borderId="9" xfId="0" applyFont="1" applyFill="1" applyBorder="1" applyAlignment="1">
      <alignment horizontal="center" wrapText="1"/>
    </xf>
    <xf numFmtId="0" fontId="36" fillId="11" borderId="27" xfId="0" applyFont="1" applyFill="1" applyBorder="1" applyAlignment="1">
      <alignment horizontal="center" wrapText="1"/>
    </xf>
    <xf numFmtId="0" fontId="2" fillId="0" borderId="16" xfId="0" applyFont="1" applyBorder="1" applyAlignment="1" applyProtection="1">
      <alignment horizontal="center" wrapText="1"/>
      <protection locked="0"/>
    </xf>
    <xf numFmtId="0" fontId="2" fillId="0" borderId="25" xfId="0" applyFont="1" applyBorder="1" applyAlignment="1" applyProtection="1">
      <alignment horizontal="center" wrapText="1"/>
      <protection locked="0"/>
    </xf>
    <xf numFmtId="164" fontId="11" fillId="2" borderId="2" xfId="2" applyNumberFormat="1" applyFont="1" applyBorder="1" applyAlignment="1">
      <alignment horizontal="center"/>
      <protection locked="0"/>
    </xf>
    <xf numFmtId="164" fontId="11" fillId="2" borderId="4" xfId="2" applyNumberFormat="1" applyFont="1" applyBorder="1" applyAlignment="1">
      <alignment horizontal="center"/>
      <protection locked="0"/>
    </xf>
    <xf numFmtId="164" fontId="11" fillId="2" borderId="3" xfId="2" applyNumberFormat="1" applyFont="1" applyBorder="1" applyAlignment="1">
      <alignment horizontal="center"/>
      <protection locked="0"/>
    </xf>
    <xf numFmtId="164" fontId="11" fillId="2" borderId="1" xfId="2" applyNumberFormat="1" applyFont="1" applyAlignment="1">
      <alignment horizontal="center"/>
      <protection locked="0"/>
    </xf>
    <xf numFmtId="164" fontId="11" fillId="2" borderId="9" xfId="2" applyNumberFormat="1" applyFont="1" applyBorder="1" applyAlignment="1">
      <alignment horizontal="center"/>
      <protection locked="0"/>
    </xf>
    <xf numFmtId="164" fontId="11" fillId="2" borderId="27" xfId="2" applyNumberFormat="1" applyFont="1" applyBorder="1" applyAlignment="1">
      <alignment horizontal="center"/>
      <protection locked="0"/>
    </xf>
    <xf numFmtId="0" fontId="0" fillId="0" borderId="1" xfId="0" applyBorder="1" applyAlignment="1">
      <alignment horizontal="center"/>
    </xf>
    <xf numFmtId="0" fontId="0" fillId="0" borderId="9" xfId="0" applyBorder="1" applyAlignment="1">
      <alignment horizontal="center"/>
    </xf>
    <xf numFmtId="0" fontId="29" fillId="0" borderId="1" xfId="0" applyFont="1" applyBorder="1" applyAlignment="1">
      <alignment horizontal="center"/>
    </xf>
    <xf numFmtId="0" fontId="29" fillId="0" borderId="9" xfId="0" applyFont="1" applyBorder="1" applyAlignment="1">
      <alignment horizontal="center"/>
    </xf>
    <xf numFmtId="0" fontId="29" fillId="0" borderId="27" xfId="0" applyFont="1" applyBorder="1" applyAlignment="1">
      <alignment horizontal="center"/>
    </xf>
    <xf numFmtId="0" fontId="0" fillId="0" borderId="27" xfId="0" applyBorder="1" applyAlignment="1">
      <alignment horizontal="center"/>
    </xf>
    <xf numFmtId="0" fontId="4" fillId="0" borderId="2"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33" xfId="0" applyFont="1" applyBorder="1" applyAlignment="1" applyProtection="1">
      <alignment horizontal="center"/>
      <protection locked="0"/>
    </xf>
    <xf numFmtId="0" fontId="28" fillId="0" borderId="4"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33" xfId="0" applyFont="1" applyBorder="1" applyAlignment="1" applyProtection="1">
      <alignment horizontal="center"/>
      <protection locked="0"/>
    </xf>
    <xf numFmtId="0" fontId="0" fillId="3" borderId="16" xfId="0" applyFill="1" applyBorder="1"/>
    <xf numFmtId="0" fontId="0" fillId="3" borderId="13" xfId="0" applyFill="1" applyBorder="1"/>
    <xf numFmtId="49" fontId="2" fillId="10" borderId="15" xfId="0" applyNumberFormat="1" applyFont="1" applyFill="1" applyBorder="1" applyAlignment="1" applyProtection="1">
      <alignment horizontal="center" shrinkToFit="1"/>
      <protection locked="0"/>
    </xf>
    <xf numFmtId="43" fontId="2" fillId="10" borderId="15" xfId="4" applyFont="1" applyFill="1" applyBorder="1" applyAlignment="1" applyProtection="1">
      <alignment horizontal="left" shrinkToFit="1"/>
      <protection locked="0"/>
    </xf>
    <xf numFmtId="171" fontId="2" fillId="10" borderId="15" xfId="0" applyNumberFormat="1" applyFont="1" applyFill="1" applyBorder="1" applyAlignment="1" applyProtection="1">
      <alignment horizontal="center" shrinkToFit="1"/>
      <protection locked="0"/>
    </xf>
    <xf numFmtId="0" fontId="2" fillId="10" borderId="15" xfId="0" applyFont="1" applyFill="1" applyBorder="1" applyAlignment="1" applyProtection="1">
      <alignment horizontal="center" shrinkToFit="1"/>
      <protection locked="0"/>
    </xf>
    <xf numFmtId="0" fontId="2" fillId="10" borderId="15" xfId="0" applyFont="1" applyFill="1" applyBorder="1" applyAlignment="1" applyProtection="1">
      <alignment horizontal="center"/>
      <protection locked="0"/>
    </xf>
    <xf numFmtId="0" fontId="1" fillId="0" borderId="15" xfId="0" applyFont="1" applyBorder="1" applyAlignment="1">
      <alignment horizontal="left" vertical="top" wrapText="1"/>
    </xf>
    <xf numFmtId="0" fontId="1" fillId="0" borderId="15" xfId="0" applyFont="1" applyBorder="1"/>
    <xf numFmtId="0" fontId="1" fillId="0" borderId="15" xfId="0" applyFont="1" applyBorder="1" applyAlignment="1">
      <alignment vertical="top" wrapText="1"/>
    </xf>
    <xf numFmtId="0" fontId="4" fillId="0" borderId="9" xfId="0" applyFont="1" applyBorder="1" applyAlignment="1">
      <alignment horizontal="center" wrapText="1"/>
    </xf>
    <xf numFmtId="0" fontId="4" fillId="0" borderId="9" xfId="0" applyFont="1" applyBorder="1" applyAlignment="1">
      <alignment horizontal="center"/>
    </xf>
    <xf numFmtId="0" fontId="1" fillId="0" borderId="9" xfId="0" applyFont="1" applyBorder="1" applyAlignment="1">
      <alignment horizontal="left" indent="1"/>
    </xf>
    <xf numFmtId="1" fontId="1" fillId="0" borderId="9" xfId="0" applyNumberFormat="1" applyFont="1" applyBorder="1" applyAlignment="1">
      <alignment horizontal="left" indent="1"/>
    </xf>
    <xf numFmtId="0" fontId="1" fillId="10" borderId="4" xfId="0" applyFont="1" applyFill="1" applyBorder="1" applyProtection="1">
      <protection locked="0"/>
    </xf>
    <xf numFmtId="0" fontId="1" fillId="10" borderId="9" xfId="0" applyFont="1" applyFill="1" applyBorder="1" applyProtection="1">
      <protection locked="0"/>
    </xf>
    <xf numFmtId="0" fontId="23" fillId="5" borderId="0" xfId="0" applyFont="1" applyFill="1" applyAlignment="1">
      <alignment horizontal="center"/>
    </xf>
    <xf numFmtId="0" fontId="1" fillId="0" borderId="13" xfId="0" applyFont="1" applyBorder="1" applyAlignment="1">
      <alignment horizontal="left" indent="1"/>
    </xf>
    <xf numFmtId="0" fontId="3" fillId="9" borderId="2" xfId="0" applyFont="1" applyFill="1" applyBorder="1" applyAlignment="1">
      <alignment horizontal="center"/>
    </xf>
    <xf numFmtId="0" fontId="3" fillId="9" borderId="4" xfId="0" applyFont="1" applyFill="1" applyBorder="1" applyAlignment="1">
      <alignment horizontal="center"/>
    </xf>
    <xf numFmtId="0" fontId="3" fillId="9" borderId="21" xfId="0" applyFont="1" applyFill="1" applyBorder="1" applyAlignment="1">
      <alignment horizontal="center"/>
    </xf>
    <xf numFmtId="0" fontId="3" fillId="9" borderId="1" xfId="0" applyFont="1" applyFill="1" applyBorder="1" applyAlignment="1">
      <alignment horizontal="center"/>
    </xf>
    <xf numFmtId="0" fontId="3" fillId="9" borderId="9" xfId="0" applyFont="1" applyFill="1" applyBorder="1" applyAlignment="1">
      <alignment horizontal="center"/>
    </xf>
    <xf numFmtId="0" fontId="3" fillId="9" borderId="11" xfId="0" applyFont="1" applyFill="1" applyBorder="1" applyAlignment="1">
      <alignment horizontal="center"/>
    </xf>
    <xf numFmtId="0" fontId="1" fillId="0" borderId="14" xfId="0" applyFont="1" applyBorder="1" applyAlignment="1">
      <alignment vertical="top" wrapText="1"/>
    </xf>
    <xf numFmtId="0" fontId="1" fillId="0" borderId="15" xfId="0" applyFont="1" applyBorder="1" applyAlignment="1">
      <alignment wrapText="1"/>
    </xf>
    <xf numFmtId="0" fontId="1" fillId="2" borderId="0" xfId="0" applyFont="1" applyFill="1" applyAlignment="1">
      <alignment horizontal="right" vertical="top" wrapText="1"/>
    </xf>
    <xf numFmtId="0" fontId="27" fillId="0" borderId="0" xfId="0" applyFont="1" applyAlignment="1">
      <alignment horizontal="left" vertical="top" wrapText="1"/>
    </xf>
    <xf numFmtId="0" fontId="4" fillId="5" borderId="0" xfId="0" applyFont="1" applyFill="1" applyAlignment="1">
      <alignment horizontal="center"/>
    </xf>
    <xf numFmtId="0" fontId="3" fillId="0" borderId="0" xfId="0" applyFont="1" applyAlignment="1">
      <alignment horizontal="center" vertical="top" wrapText="1"/>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1" fillId="0" borderId="0" xfId="0" applyFont="1" applyAlignment="1">
      <alignment horizontal="center"/>
    </xf>
    <xf numFmtId="0" fontId="3" fillId="0" borderId="0" xfId="0" applyFont="1" applyAlignment="1">
      <alignment horizontal="center" wrapText="1"/>
    </xf>
    <xf numFmtId="49" fontId="3" fillId="0" borderId="9" xfId="0" applyNumberFormat="1" applyFont="1" applyBorder="1" applyAlignment="1">
      <alignment horizontal="left"/>
    </xf>
    <xf numFmtId="0" fontId="17" fillId="0" borderId="9" xfId="0" applyFont="1" applyBorder="1"/>
    <xf numFmtId="49" fontId="3" fillId="0" borderId="13" xfId="0" applyNumberFormat="1" applyFont="1" applyBorder="1" applyAlignment="1">
      <alignment horizontal="left"/>
    </xf>
    <xf numFmtId="0" fontId="17" fillId="0" borderId="13" xfId="0" applyFont="1" applyBorder="1"/>
    <xf numFmtId="0" fontId="1" fillId="0" borderId="10" xfId="0" applyFont="1" applyBorder="1" applyAlignment="1">
      <alignment horizontal="center"/>
    </xf>
    <xf numFmtId="0" fontId="1" fillId="10" borderId="9" xfId="0" applyFont="1" applyFill="1" applyBorder="1" applyAlignment="1" applyProtection="1">
      <alignment horizontal="center"/>
      <protection locked="0"/>
    </xf>
    <xf numFmtId="0" fontId="1" fillId="0" borderId="6" xfId="0" applyFont="1" applyBorder="1" applyAlignment="1">
      <alignment horizontal="left" vertical="center" wrapText="1"/>
    </xf>
    <xf numFmtId="0" fontId="17" fillId="0" borderId="0" xfId="0" applyFont="1" applyAlignment="1">
      <alignment vertical="center" wrapText="1"/>
    </xf>
    <xf numFmtId="0" fontId="3" fillId="0" borderId="9" xfId="0" applyFont="1" applyBorder="1" applyAlignment="1">
      <alignment horizontal="left"/>
    </xf>
    <xf numFmtId="0" fontId="3" fillId="9" borderId="24" xfId="0" applyFont="1" applyFill="1" applyBorder="1" applyAlignment="1">
      <alignment horizontal="center"/>
    </xf>
    <xf numFmtId="0" fontId="3" fillId="9" borderId="3" xfId="0" applyFont="1" applyFill="1" applyBorder="1" applyAlignment="1">
      <alignment horizontal="center"/>
    </xf>
    <xf numFmtId="0" fontId="3" fillId="0" borderId="6" xfId="0" quotePrefix="1" applyFont="1" applyBorder="1" applyAlignment="1">
      <alignment horizontal="left" wrapText="1"/>
    </xf>
    <xf numFmtId="0" fontId="3" fillId="0" borderId="0" xfId="0" quotePrefix="1" applyFont="1" applyAlignment="1">
      <alignment horizontal="left" wrapText="1"/>
    </xf>
    <xf numFmtId="0" fontId="26" fillId="0" borderId="0" xfId="0" applyFont="1" applyAlignment="1">
      <alignment horizontal="center"/>
    </xf>
    <xf numFmtId="0" fontId="24" fillId="0" borderId="0" xfId="0" applyFont="1" applyAlignment="1">
      <alignment horizontal="center"/>
    </xf>
  </cellXfs>
  <cellStyles count="5">
    <cellStyle name="Comma" xfId="4" builtinId="3"/>
    <cellStyle name="Currency" xfId="1" builtinId="4"/>
    <cellStyle name="Data Entry" xfId="2" xr:uid="{00000000-0005-0000-0000-000002000000}"/>
    <cellStyle name="Hyperlink" xfId="3" builtinId="8"/>
    <cellStyle name="Normal" xfId="0" builtinId="0"/>
  </cellStyles>
  <dxfs count="14">
    <dxf>
      <fill>
        <patternFill>
          <bgColor indexed="26"/>
        </patternFill>
      </fill>
    </dxf>
    <dxf>
      <fill>
        <patternFill>
          <bgColor indexed="26"/>
        </patternFill>
      </fill>
    </dxf>
    <dxf>
      <font>
        <color theme="0"/>
      </font>
    </dxf>
    <dxf>
      <fill>
        <patternFill>
          <bgColor indexed="26"/>
        </patternFill>
      </fill>
    </dxf>
    <dxf>
      <fill>
        <patternFill>
          <bgColor indexed="26"/>
        </patternFill>
      </fill>
    </dxf>
    <dxf>
      <fill>
        <patternFill>
          <bgColor indexed="26"/>
        </patternFill>
      </fill>
    </dxf>
    <dxf>
      <fill>
        <patternFill patternType="none">
          <bgColor auto="1"/>
        </patternFill>
      </fill>
    </dxf>
    <dxf>
      <fill>
        <patternFill>
          <bgColor indexed="26"/>
        </patternFill>
      </fill>
    </dxf>
    <dxf>
      <font>
        <color theme="0"/>
      </font>
    </dxf>
    <dxf>
      <fill>
        <patternFill>
          <bgColor indexed="26"/>
        </patternFill>
      </fill>
    </dxf>
    <dxf>
      <font>
        <color theme="0"/>
      </font>
    </dxf>
    <dxf>
      <font>
        <color theme="0"/>
      </font>
    </dxf>
    <dxf>
      <font>
        <color theme="0"/>
      </font>
    </dxf>
    <dxf>
      <fill>
        <patternFill>
          <bgColor indexed="26"/>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106680</xdr:colOff>
      <xdr:row>0</xdr:row>
      <xdr:rowOff>38100</xdr:rowOff>
    </xdr:from>
    <xdr:to>
      <xdr:col>8</xdr:col>
      <xdr:colOff>186690</xdr:colOff>
      <xdr:row>2</xdr:row>
      <xdr:rowOff>186690</xdr:rowOff>
    </xdr:to>
    <xdr:pic>
      <xdr:nvPicPr>
        <xdr:cNvPr id="1172" name="Picture 1" descr="AKSEALH">
          <a:extLst>
            <a:ext uri="{FF2B5EF4-FFF2-40B4-BE49-F238E27FC236}">
              <a16:creationId xmlns:a16="http://schemas.microsoft.com/office/drawing/2014/main" id="{00000000-0008-0000-0000-00009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5920" y="38100"/>
          <a:ext cx="57150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106680</xdr:colOff>
      <xdr:row>0</xdr:row>
      <xdr:rowOff>38100</xdr:rowOff>
    </xdr:from>
    <xdr:to>
      <xdr:col>8</xdr:col>
      <xdr:colOff>175260</xdr:colOff>
      <xdr:row>2</xdr:row>
      <xdr:rowOff>182880</xdr:rowOff>
    </xdr:to>
    <xdr:pic>
      <xdr:nvPicPr>
        <xdr:cNvPr id="2216" name="Picture 1" descr="AKSEALH">
          <a:extLst>
            <a:ext uri="{FF2B5EF4-FFF2-40B4-BE49-F238E27FC236}">
              <a16:creationId xmlns:a16="http://schemas.microsoft.com/office/drawing/2014/main" id="{00000000-0008-0000-0100-0000A8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5920" y="38100"/>
          <a:ext cx="57150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106680</xdr:colOff>
      <xdr:row>0</xdr:row>
      <xdr:rowOff>38100</xdr:rowOff>
    </xdr:from>
    <xdr:to>
      <xdr:col>8</xdr:col>
      <xdr:colOff>175260</xdr:colOff>
      <xdr:row>2</xdr:row>
      <xdr:rowOff>182880</xdr:rowOff>
    </xdr:to>
    <xdr:pic>
      <xdr:nvPicPr>
        <xdr:cNvPr id="2217" name="Picture 1" descr="AKSEALH">
          <a:extLst>
            <a:ext uri="{FF2B5EF4-FFF2-40B4-BE49-F238E27FC236}">
              <a16:creationId xmlns:a16="http://schemas.microsoft.com/office/drawing/2014/main" id="{00000000-0008-0000-0100-0000A9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5920" y="38100"/>
          <a:ext cx="57150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20</xdr:row>
      <xdr:rowOff>9525</xdr:rowOff>
    </xdr:from>
    <xdr:to>
      <xdr:col>1</xdr:col>
      <xdr:colOff>1362090</xdr:colOff>
      <xdr:row>29</xdr:row>
      <xdr:rowOff>104775</xdr:rowOff>
    </xdr:to>
    <xdr:sp macro="" textlink="">
      <xdr:nvSpPr>
        <xdr:cNvPr id="4097" name="Text Box 1">
          <a:extLst>
            <a:ext uri="{FF2B5EF4-FFF2-40B4-BE49-F238E27FC236}">
              <a16:creationId xmlns:a16="http://schemas.microsoft.com/office/drawing/2014/main" id="{00000000-0008-0000-0300-000001100000}"/>
            </a:ext>
          </a:extLst>
        </xdr:cNvPr>
        <xdr:cNvSpPr txBox="1">
          <a:spLocks noChangeArrowheads="1"/>
        </xdr:cNvSpPr>
      </xdr:nvSpPr>
      <xdr:spPr bwMode="auto">
        <a:xfrm>
          <a:off x="19050" y="5867400"/>
          <a:ext cx="4848225" cy="1666875"/>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n-US" sz="1200" b="1" i="0" u="none" strike="noStrike" baseline="0">
              <a:solidFill>
                <a:srgbClr val="000000"/>
              </a:solidFill>
              <a:latin typeface="Arial"/>
              <a:cs typeface="Arial"/>
            </a:rPr>
            <a:t>NOTE: </a:t>
          </a:r>
          <a:r>
            <a:rPr lang="en-US" sz="1200" b="0" i="0" u="none" strike="noStrike" baseline="0">
              <a:solidFill>
                <a:srgbClr val="000000"/>
              </a:solidFill>
              <a:latin typeface="Arial"/>
              <a:cs typeface="Arial"/>
            </a:rPr>
            <a:t>The number of day for the employee to be in Premove and Temporary Quarters is </a:t>
          </a:r>
          <a:r>
            <a:rPr lang="en-US" sz="1200" b="1" i="0" u="none" strike="noStrike" baseline="0">
              <a:solidFill>
                <a:srgbClr val="000000"/>
              </a:solidFill>
              <a:latin typeface="Arial"/>
              <a:cs typeface="Arial"/>
            </a:rPr>
            <a:t>15 days</a:t>
          </a:r>
          <a:r>
            <a:rPr lang="en-US" sz="1200" b="0" i="0" u="none" strike="noStrike" baseline="0">
              <a:solidFill>
                <a:srgbClr val="000000"/>
              </a:solidFill>
              <a:latin typeface="Arial"/>
              <a:cs typeface="Arial"/>
            </a:rPr>
            <a:t>.  Any days used for a Premove/Househunting trip will reduce the number of days available to the employee for Temporary Quarters.</a:t>
          </a:r>
        </a:p>
        <a:p>
          <a:pPr algn="just" rtl="0">
            <a:defRPr sz="1000"/>
          </a:pPr>
          <a:endParaRPr lang="en-US" sz="1200" b="0" i="0" u="none" strike="noStrike" baseline="0">
            <a:solidFill>
              <a:srgbClr val="000000"/>
            </a:solidFill>
            <a:latin typeface="Arial"/>
            <a:cs typeface="Arial"/>
          </a:endParaRPr>
        </a:p>
        <a:p>
          <a:pPr algn="just" rtl="0">
            <a:defRPr sz="1000"/>
          </a:pPr>
          <a:r>
            <a:rPr lang="en-US" sz="1200" b="0" i="0" u="none" strike="noStrike" baseline="0">
              <a:solidFill>
                <a:srgbClr val="000000"/>
              </a:solidFill>
              <a:latin typeface="Arial"/>
              <a:cs typeface="Arial"/>
            </a:rPr>
            <a:t>Lodging incurred by the employee for a move is reimbursed to  the employee based upon actual receipts.  If additional rooms are required to accommodate family members, this additional cost must be approval in advance.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alaska.sharepoint.com/sites/DOA/DOF/Internal/Source/TA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Travel Request"/>
      <sheetName val="TA with Exp Report"/>
      <sheetName val="Continuation"/>
      <sheetName val="Continuation (2)"/>
      <sheetName val="Continuation (3)"/>
      <sheetName val="Instructions for TR"/>
      <sheetName val="Sample TR (numbered)"/>
      <sheetName val="Instructions for TA"/>
      <sheetName val="Sample TA (numbered)"/>
      <sheetName val="trRanges"/>
      <sheetName val="Ranges"/>
    </sheetNames>
    <sheetDataSet>
      <sheetData sheetId="0"/>
      <sheetData sheetId="1"/>
      <sheetData sheetId="2"/>
      <sheetData sheetId="3"/>
      <sheetData sheetId="4"/>
      <sheetData sheetId="5"/>
      <sheetData sheetId="6"/>
      <sheetData sheetId="7"/>
      <sheetData sheetId="8"/>
      <sheetData sheetId="9"/>
      <sheetData sheetId="10"/>
      <sheetData sheetId="11">
        <row r="4">
          <cell r="C4" t="str">
            <v>ACC</v>
          </cell>
        </row>
        <row r="5">
          <cell r="C5" t="str">
            <v>CAR</v>
          </cell>
        </row>
        <row r="6">
          <cell r="C6" t="str">
            <v>CO</v>
          </cell>
        </row>
        <row r="7">
          <cell r="C7" t="str">
            <v>CUS</v>
          </cell>
        </row>
        <row r="8">
          <cell r="C8" t="str">
            <v>DO</v>
          </cell>
        </row>
        <row r="9">
          <cell r="C9" t="str">
            <v>INV</v>
          </cell>
        </row>
        <row r="10">
          <cell r="C10" t="str">
            <v>LOD</v>
          </cell>
        </row>
        <row r="11">
          <cell r="C11" t="str">
            <v>MCC</v>
          </cell>
        </row>
        <row r="12">
          <cell r="C12" t="str">
            <v>TKT</v>
          </cell>
        </row>
        <row r="13">
          <cell r="C13" t="str">
            <v>UDR</v>
          </cell>
        </row>
        <row r="25">
          <cell r="C25" t="str">
            <v>AIR</v>
          </cell>
          <cell r="D25">
            <v>2000</v>
          </cell>
          <cell r="E25">
            <v>2012</v>
          </cell>
          <cell r="F25">
            <v>2005</v>
          </cell>
          <cell r="G25">
            <v>2017</v>
          </cell>
        </row>
        <row r="26">
          <cell r="C26" t="str">
            <v>ATM</v>
          </cell>
          <cell r="D26">
            <v>2036</v>
          </cell>
          <cell r="E26">
            <v>2036</v>
          </cell>
          <cell r="F26">
            <v>0</v>
          </cell>
          <cell r="G26">
            <v>0</v>
          </cell>
        </row>
        <row r="27">
          <cell r="C27" t="str">
            <v>COMM</v>
          </cell>
          <cell r="D27">
            <v>3069</v>
          </cell>
          <cell r="E27">
            <v>3069</v>
          </cell>
          <cell r="F27">
            <v>3069</v>
          </cell>
          <cell r="G27">
            <v>3069</v>
          </cell>
        </row>
        <row r="28">
          <cell r="C28" t="str">
            <v>LODG</v>
          </cell>
          <cell r="D28">
            <v>2002</v>
          </cell>
          <cell r="E28">
            <v>2014</v>
          </cell>
          <cell r="F28">
            <v>2007</v>
          </cell>
          <cell r="G28">
            <v>2019</v>
          </cell>
        </row>
        <row r="29">
          <cell r="C29" t="str">
            <v>M&amp;IE</v>
          </cell>
          <cell r="D29">
            <v>2003</v>
          </cell>
          <cell r="E29">
            <v>2015</v>
          </cell>
          <cell r="F29">
            <v>2008</v>
          </cell>
          <cell r="G29">
            <v>2020</v>
          </cell>
        </row>
        <row r="30">
          <cell r="C30" t="str">
            <v>OTHER</v>
          </cell>
          <cell r="D30">
            <v>0</v>
          </cell>
          <cell r="E30">
            <v>0</v>
          </cell>
          <cell r="F30">
            <v>0</v>
          </cell>
          <cell r="G30">
            <v>0</v>
          </cell>
        </row>
        <row r="31">
          <cell r="C31" t="str">
            <v>SURF</v>
          </cell>
          <cell r="D31">
            <v>2001</v>
          </cell>
          <cell r="E31">
            <v>2013</v>
          </cell>
          <cell r="F31">
            <v>2006</v>
          </cell>
          <cell r="G31">
            <v>2018</v>
          </cell>
        </row>
        <row r="32">
          <cell r="C32"/>
          <cell r="D32">
            <v>0</v>
          </cell>
          <cell r="E32">
            <v>0</v>
          </cell>
          <cell r="F32">
            <v>0</v>
          </cell>
          <cell r="G32">
            <v>0</v>
          </cell>
        </row>
      </sheetData>
    </sheetDataSet>
  </externalBook>
</externalLink>
</file>

<file path=xl/persons/person.xml><?xml version="1.0" encoding="utf-8"?>
<personList xmlns="http://schemas.microsoft.com/office/spreadsheetml/2018/threadedcomments" xmlns:x="http://schemas.openxmlformats.org/spreadsheetml/2006/main">
  <person displayName="Thomas, Amanda S W (DOA)" id="{9D93D631-6298-4423-88E5-65FD1976CD8D}" userId="S::amanda.thomas@alaska.gov::94f3862c-fa4a-4b40-821c-00a02c34e68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0" dT="2023-10-25T01:26:55.18" personId="{9D93D631-6298-4423-88E5-65FD1976CD8D}" id="{B329A577-F402-45C5-81F5-9E77C9F5EBBC}">
    <text>CTS (last 4), TKT, INV, or VCN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107"/>
  <sheetViews>
    <sheetView showGridLines="0" tabSelected="1" zoomScaleNormal="100" workbookViewId="0">
      <selection activeCell="U2" sqref="U2:Z3"/>
    </sheetView>
  </sheetViews>
  <sheetFormatPr defaultColWidth="3.6640625" defaultRowHeight="13.2" x14ac:dyDescent="0.25"/>
  <cols>
    <col min="1" max="3" width="3.6640625" customWidth="1"/>
    <col min="4" max="5" width="3.88671875" customWidth="1"/>
    <col min="6" max="32" width="3.6640625" customWidth="1"/>
    <col min="33" max="33" width="3.6640625" style="39" customWidth="1"/>
    <col min="34" max="40" width="3.6640625" style="85" customWidth="1"/>
    <col min="41" max="41" width="11.6640625" style="85" hidden="1" customWidth="1"/>
    <col min="42" max="45" width="3.6640625" style="85" hidden="1" customWidth="1"/>
    <col min="46" max="46" width="7" style="85" hidden="1" customWidth="1"/>
    <col min="47" max="47" width="5.6640625" style="85" hidden="1" customWidth="1"/>
    <col min="48" max="48" width="6.6640625" style="85" hidden="1" customWidth="1"/>
    <col min="49" max="49" width="3.6640625" style="85" hidden="1" customWidth="1"/>
    <col min="50" max="52" width="3.6640625" style="85" customWidth="1"/>
    <col min="53" max="81" width="3.6640625" style="85"/>
  </cols>
  <sheetData>
    <row r="1" spans="1:81" ht="15.9" customHeight="1" x14ac:dyDescent="0.3">
      <c r="A1" s="288" t="s">
        <v>0</v>
      </c>
      <c r="B1" s="289"/>
      <c r="C1" s="289"/>
      <c r="D1" s="289"/>
      <c r="E1" s="289"/>
      <c r="F1" s="290"/>
      <c r="G1" s="35"/>
      <c r="H1" s="35"/>
      <c r="I1" s="35"/>
      <c r="J1" s="294" t="s">
        <v>1</v>
      </c>
      <c r="K1" s="294"/>
      <c r="L1" s="294"/>
      <c r="M1" s="294"/>
      <c r="N1" s="294"/>
      <c r="O1" s="294"/>
      <c r="P1" s="294"/>
      <c r="Q1" s="294"/>
      <c r="R1" s="294"/>
      <c r="S1" s="294"/>
      <c r="T1" s="36"/>
      <c r="U1" s="297" t="s">
        <v>2</v>
      </c>
      <c r="V1" s="298"/>
      <c r="W1" s="298"/>
      <c r="X1" s="298"/>
      <c r="Y1" s="298"/>
      <c r="Z1" s="299"/>
      <c r="AA1" s="297" t="s">
        <v>3</v>
      </c>
      <c r="AB1" s="298"/>
      <c r="AC1" s="298"/>
      <c r="AD1" s="298"/>
      <c r="AE1" s="298"/>
      <c r="AF1" s="299"/>
      <c r="AG1" s="106"/>
    </row>
    <row r="2" spans="1:81" ht="15.9" customHeight="1" x14ac:dyDescent="0.3">
      <c r="A2" s="291" t="s">
        <v>4</v>
      </c>
      <c r="B2" s="292"/>
      <c r="C2" s="292"/>
      <c r="D2" s="292"/>
      <c r="E2" s="292"/>
      <c r="F2" s="293"/>
      <c r="J2" s="295"/>
      <c r="K2" s="295"/>
      <c r="L2" s="295"/>
      <c r="M2" s="295"/>
      <c r="N2" s="295"/>
      <c r="O2" s="295"/>
      <c r="P2" s="295"/>
      <c r="Q2" s="295"/>
      <c r="R2" s="295"/>
      <c r="S2" s="295"/>
      <c r="T2" s="37"/>
      <c r="U2" s="306"/>
      <c r="V2" s="307"/>
      <c r="W2" s="307"/>
      <c r="X2" s="307"/>
      <c r="Y2" s="307"/>
      <c r="Z2" s="308"/>
      <c r="AA2" s="300"/>
      <c r="AB2" s="301"/>
      <c r="AC2" s="301"/>
      <c r="AD2" s="301"/>
      <c r="AE2" s="301"/>
      <c r="AF2" s="302"/>
    </row>
    <row r="3" spans="1:81" ht="15.9" customHeight="1" x14ac:dyDescent="0.3">
      <c r="A3" s="291" t="s">
        <v>5</v>
      </c>
      <c r="B3" s="292"/>
      <c r="C3" s="292"/>
      <c r="D3" s="292"/>
      <c r="E3" s="292"/>
      <c r="F3" s="293"/>
      <c r="J3" s="296"/>
      <c r="K3" s="296"/>
      <c r="L3" s="296"/>
      <c r="M3" s="296"/>
      <c r="N3" s="296"/>
      <c r="O3" s="296"/>
      <c r="P3" s="296"/>
      <c r="Q3" s="296"/>
      <c r="R3" s="296"/>
      <c r="S3" s="296"/>
      <c r="T3" s="38"/>
      <c r="U3" s="309"/>
      <c r="V3" s="310"/>
      <c r="W3" s="310"/>
      <c r="X3" s="310"/>
      <c r="Y3" s="310"/>
      <c r="Z3" s="311"/>
      <c r="AA3" s="303"/>
      <c r="AB3" s="304"/>
      <c r="AC3" s="304"/>
      <c r="AD3" s="304"/>
      <c r="AE3" s="304"/>
      <c r="AF3" s="305"/>
    </row>
    <row r="4" spans="1:81" s="1" customFormat="1" ht="10.199999999999999" x14ac:dyDescent="0.2">
      <c r="A4" s="318" t="s">
        <v>6</v>
      </c>
      <c r="B4" s="319"/>
      <c r="C4" s="319"/>
      <c r="D4" s="319"/>
      <c r="E4" s="319"/>
      <c r="F4" s="319"/>
      <c r="G4" s="319"/>
      <c r="H4" s="319"/>
      <c r="I4" s="319"/>
      <c r="J4" s="319"/>
      <c r="K4" s="319"/>
      <c r="L4" s="320"/>
      <c r="M4" s="318" t="s">
        <v>7</v>
      </c>
      <c r="N4" s="319"/>
      <c r="O4" s="319"/>
      <c r="P4" s="319"/>
      <c r="Q4" s="319"/>
      <c r="R4" s="319"/>
      <c r="S4" s="319"/>
      <c r="T4" s="319"/>
      <c r="U4" s="319"/>
      <c r="V4" s="319"/>
      <c r="W4" s="319"/>
      <c r="X4" s="319"/>
      <c r="Y4" s="320"/>
      <c r="Z4" s="315" t="s">
        <v>8</v>
      </c>
      <c r="AA4" s="316"/>
      <c r="AB4" s="316"/>
      <c r="AC4" s="317"/>
      <c r="AD4" s="312" t="s">
        <v>9</v>
      </c>
      <c r="AE4" s="313"/>
      <c r="AF4" s="314"/>
      <c r="AG4" s="72"/>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row>
    <row r="5" spans="1:81" s="2" customFormat="1" ht="20.25" customHeight="1" x14ac:dyDescent="0.25">
      <c r="A5" s="325"/>
      <c r="B5" s="326"/>
      <c r="C5" s="326"/>
      <c r="D5" s="326"/>
      <c r="E5" s="326"/>
      <c r="F5" s="326"/>
      <c r="G5" s="326"/>
      <c r="H5" s="326"/>
      <c r="I5" s="326"/>
      <c r="J5" s="326"/>
      <c r="K5" s="326"/>
      <c r="L5" s="327"/>
      <c r="M5" s="325"/>
      <c r="N5" s="326"/>
      <c r="O5" s="332"/>
      <c r="P5" s="332"/>
      <c r="Q5" s="332"/>
      <c r="R5" s="332"/>
      <c r="S5" s="332"/>
      <c r="T5" s="332"/>
      <c r="U5" s="332"/>
      <c r="V5" s="332"/>
      <c r="W5" s="332"/>
      <c r="X5" s="332"/>
      <c r="Y5" s="333"/>
      <c r="Z5" s="306"/>
      <c r="AA5" s="307"/>
      <c r="AB5" s="307"/>
      <c r="AC5" s="310"/>
      <c r="AD5" s="335"/>
      <c r="AE5" s="336"/>
      <c r="AF5" s="337"/>
      <c r="AG5" s="343"/>
      <c r="AH5" s="344"/>
      <c r="AI5" s="344"/>
      <c r="AJ5" s="344"/>
      <c r="AK5" s="344"/>
      <c r="AL5" s="344"/>
      <c r="AM5" s="344"/>
      <c r="AN5" s="344"/>
      <c r="AO5" s="116"/>
      <c r="AP5" s="116"/>
      <c r="AQ5" s="116"/>
      <c r="AR5" s="116"/>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row>
    <row r="6" spans="1:81" s="1" customFormat="1" ht="13.2" customHeight="1" x14ac:dyDescent="0.2">
      <c r="A6" s="318" t="s">
        <v>10</v>
      </c>
      <c r="B6" s="319"/>
      <c r="C6" s="319"/>
      <c r="D6" s="319"/>
      <c r="E6" s="319"/>
      <c r="F6" s="319"/>
      <c r="G6" s="319"/>
      <c r="H6" s="319"/>
      <c r="I6" s="319"/>
      <c r="J6" s="319"/>
      <c r="K6" s="319"/>
      <c r="L6" s="319"/>
      <c r="M6" s="318" t="s">
        <v>11</v>
      </c>
      <c r="N6" s="319"/>
      <c r="O6" s="319"/>
      <c r="P6" s="319"/>
      <c r="Q6" s="319"/>
      <c r="R6" s="319"/>
      <c r="S6" s="319"/>
      <c r="T6" s="319"/>
      <c r="U6" s="319"/>
      <c r="V6" s="319"/>
      <c r="W6" s="319"/>
      <c r="X6" s="319"/>
      <c r="Y6" s="320"/>
      <c r="Z6" s="316" t="s">
        <v>12</v>
      </c>
      <c r="AA6" s="316"/>
      <c r="AB6" s="316"/>
      <c r="AC6" s="316"/>
      <c r="AD6" s="315" t="s">
        <v>246</v>
      </c>
      <c r="AE6" s="316"/>
      <c r="AF6" s="317"/>
      <c r="AG6" s="187"/>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row>
    <row r="7" spans="1:81" s="2" customFormat="1" ht="20.25" customHeight="1" x14ac:dyDescent="0.25">
      <c r="A7" s="341"/>
      <c r="B7" s="342"/>
      <c r="C7" s="342"/>
      <c r="D7" s="342"/>
      <c r="E7" s="342"/>
      <c r="F7" s="342"/>
      <c r="G7" s="342"/>
      <c r="H7" s="342"/>
      <c r="I7" s="342"/>
      <c r="J7" s="342"/>
      <c r="K7" s="342"/>
      <c r="L7" s="342"/>
      <c r="M7" s="338"/>
      <c r="N7" s="339"/>
      <c r="O7" s="339"/>
      <c r="P7" s="339"/>
      <c r="Q7" s="339"/>
      <c r="R7" s="339"/>
      <c r="S7" s="339"/>
      <c r="T7" s="339"/>
      <c r="U7" s="339"/>
      <c r="V7" s="339"/>
      <c r="W7" s="339"/>
      <c r="X7" s="339"/>
      <c r="Y7" s="340"/>
      <c r="Z7" s="338"/>
      <c r="AA7" s="339"/>
      <c r="AB7" s="339"/>
      <c r="AC7" s="339"/>
      <c r="AD7" s="338"/>
      <c r="AE7" s="339"/>
      <c r="AF7" s="340"/>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row>
    <row r="8" spans="1:81" s="1" customFormat="1" ht="10.199999999999999" x14ac:dyDescent="0.2">
      <c r="A8" s="318" t="s">
        <v>13</v>
      </c>
      <c r="B8" s="319"/>
      <c r="C8" s="319"/>
      <c r="D8" s="319"/>
      <c r="E8" s="319"/>
      <c r="F8" s="319"/>
      <c r="G8" s="319"/>
      <c r="H8" s="319"/>
      <c r="I8" s="319"/>
      <c r="J8" s="319"/>
      <c r="K8" s="319"/>
      <c r="L8" s="319"/>
      <c r="M8" s="319"/>
      <c r="N8" s="319"/>
      <c r="O8" s="319"/>
      <c r="P8" s="319"/>
      <c r="Q8" s="320"/>
      <c r="R8" s="318" t="s">
        <v>14</v>
      </c>
      <c r="S8" s="319"/>
      <c r="T8" s="319"/>
      <c r="U8" s="319"/>
      <c r="V8" s="319"/>
      <c r="W8" s="319"/>
      <c r="X8" s="319"/>
      <c r="Y8" s="319"/>
      <c r="Z8" s="319"/>
      <c r="AA8" s="319"/>
      <c r="AB8" s="319"/>
      <c r="AC8" s="319"/>
      <c r="AD8" s="319"/>
      <c r="AE8" s="319"/>
      <c r="AF8" s="320"/>
      <c r="AG8" s="72"/>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row>
    <row r="9" spans="1:81" s="2" customFormat="1" ht="20.25" customHeight="1" x14ac:dyDescent="0.25">
      <c r="A9" s="325"/>
      <c r="B9" s="326"/>
      <c r="C9" s="326"/>
      <c r="D9" s="326"/>
      <c r="E9" s="326"/>
      <c r="F9" s="326"/>
      <c r="G9" s="326"/>
      <c r="H9" s="326"/>
      <c r="I9" s="326"/>
      <c r="J9" s="326"/>
      <c r="K9" s="326"/>
      <c r="L9" s="326"/>
      <c r="M9" s="326"/>
      <c r="N9" s="326"/>
      <c r="O9" s="326"/>
      <c r="P9" s="326"/>
      <c r="Q9" s="327"/>
      <c r="R9" s="325"/>
      <c r="S9" s="326"/>
      <c r="T9" s="326"/>
      <c r="U9" s="326"/>
      <c r="V9" s="326"/>
      <c r="W9" s="326"/>
      <c r="X9" s="326"/>
      <c r="Y9" s="326"/>
      <c r="Z9" s="326"/>
      <c r="AA9" s="326"/>
      <c r="AB9" s="326"/>
      <c r="AC9" s="326"/>
      <c r="AD9" s="326"/>
      <c r="AE9" s="326"/>
      <c r="AF9" s="327"/>
      <c r="AG9" s="39"/>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row>
    <row r="10" spans="1:81" s="1" customFormat="1" ht="10.199999999999999" x14ac:dyDescent="0.2">
      <c r="A10" s="273" t="s">
        <v>15</v>
      </c>
      <c r="B10" s="273"/>
      <c r="C10" s="273"/>
      <c r="D10" s="273"/>
      <c r="E10" s="273"/>
      <c r="F10" s="273"/>
      <c r="G10" s="273"/>
      <c r="H10" s="273"/>
      <c r="I10" s="273" t="s">
        <v>16</v>
      </c>
      <c r="J10" s="273"/>
      <c r="K10" s="273"/>
      <c r="L10" s="273"/>
      <c r="M10" s="273"/>
      <c r="N10" s="273"/>
      <c r="O10" s="273"/>
      <c r="P10" s="273"/>
      <c r="Q10" s="273"/>
      <c r="R10" s="273" t="s">
        <v>17</v>
      </c>
      <c r="S10" s="273"/>
      <c r="T10" s="273"/>
      <c r="U10" s="273"/>
      <c r="V10" s="273"/>
      <c r="W10" s="273"/>
      <c r="X10" s="273"/>
      <c r="Y10" s="273"/>
      <c r="Z10" s="273"/>
      <c r="AA10" s="273"/>
      <c r="AB10" s="273" t="s">
        <v>18</v>
      </c>
      <c r="AC10" s="273"/>
      <c r="AD10" s="273"/>
      <c r="AE10" s="273"/>
      <c r="AF10" s="273"/>
      <c r="AG10" s="72"/>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row>
    <row r="11" spans="1:81" s="2" customFormat="1" ht="20.25" customHeight="1" x14ac:dyDescent="0.25">
      <c r="A11" s="281"/>
      <c r="B11" s="281"/>
      <c r="C11" s="281"/>
      <c r="D11" s="281"/>
      <c r="E11" s="281"/>
      <c r="F11" s="281"/>
      <c r="G11" s="281"/>
      <c r="H11" s="281"/>
      <c r="I11" s="281"/>
      <c r="J11" s="281"/>
      <c r="K11" s="281"/>
      <c r="L11" s="281"/>
      <c r="M11" s="281"/>
      <c r="N11" s="281"/>
      <c r="O11" s="281"/>
      <c r="P11" s="281"/>
      <c r="Q11" s="281"/>
      <c r="R11" s="274"/>
      <c r="S11" s="274"/>
      <c r="T11" s="274"/>
      <c r="U11" s="274"/>
      <c r="V11" s="274"/>
      <c r="W11" s="274"/>
      <c r="X11" s="274"/>
      <c r="Y11" s="274"/>
      <c r="Z11" s="274"/>
      <c r="AA11" s="274"/>
      <c r="AB11" s="274"/>
      <c r="AC11" s="274"/>
      <c r="AD11" s="274"/>
      <c r="AE11" s="274"/>
      <c r="AF11" s="274"/>
      <c r="AG11" s="39"/>
      <c r="AH11" s="85"/>
      <c r="AI11" s="85"/>
      <c r="AJ11" s="85"/>
      <c r="AK11" s="85"/>
      <c r="AL11" s="85"/>
      <c r="AM11" s="85"/>
      <c r="AN11" s="85"/>
      <c r="AO11" s="117"/>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row>
    <row r="12" spans="1:81" s="2" customFormat="1" x14ac:dyDescent="0.25">
      <c r="A12" s="345" t="s">
        <v>19</v>
      </c>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7"/>
      <c r="AG12" s="39"/>
      <c r="AH12" s="85"/>
      <c r="AI12" s="85"/>
      <c r="AJ12" s="85"/>
      <c r="AK12" s="85"/>
      <c r="AL12" s="85"/>
      <c r="AM12" s="85"/>
      <c r="AN12" s="85"/>
      <c r="AO12" s="117"/>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row>
    <row r="13" spans="1:81" s="3" customFormat="1" ht="10.5" customHeight="1" x14ac:dyDescent="0.2">
      <c r="A13" s="108"/>
      <c r="B13" s="109"/>
      <c r="C13" s="110"/>
      <c r="D13" s="321" t="s">
        <v>20</v>
      </c>
      <c r="E13" s="322"/>
      <c r="F13" s="321" t="s">
        <v>21</v>
      </c>
      <c r="G13" s="348"/>
      <c r="H13" s="348"/>
      <c r="I13" s="348"/>
      <c r="J13" s="348"/>
      <c r="K13" s="348"/>
      <c r="L13" s="348"/>
      <c r="M13" s="348"/>
      <c r="N13" s="348"/>
      <c r="O13" s="348"/>
      <c r="P13" s="348"/>
      <c r="Q13" s="321" t="s">
        <v>22</v>
      </c>
      <c r="R13" s="348"/>
      <c r="S13" s="348"/>
      <c r="T13" s="322"/>
      <c r="U13" s="321" t="s">
        <v>23</v>
      </c>
      <c r="V13" s="348"/>
      <c r="W13" s="322"/>
      <c r="X13" s="349" t="s">
        <v>24</v>
      </c>
      <c r="Y13" s="350"/>
      <c r="Z13" s="350"/>
      <c r="AA13" s="350"/>
      <c r="AB13" s="350"/>
      <c r="AC13" s="351"/>
      <c r="AD13" s="352" t="s">
        <v>25</v>
      </c>
      <c r="AE13" s="352"/>
      <c r="AF13" s="352"/>
      <c r="AG13" s="40"/>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row>
    <row r="14" spans="1:81" s="3" customFormat="1" ht="10.5" customHeight="1" x14ac:dyDescent="0.2">
      <c r="A14" s="330" t="s">
        <v>3</v>
      </c>
      <c r="B14" s="330"/>
      <c r="C14" s="330"/>
      <c r="D14" s="323"/>
      <c r="E14" s="324"/>
      <c r="F14" s="323"/>
      <c r="G14" s="334"/>
      <c r="H14" s="334"/>
      <c r="I14" s="334"/>
      <c r="J14" s="334"/>
      <c r="K14" s="334"/>
      <c r="L14" s="334"/>
      <c r="M14" s="334"/>
      <c r="N14" s="334"/>
      <c r="O14" s="334"/>
      <c r="P14" s="334"/>
      <c r="Q14" s="323" t="s">
        <v>26</v>
      </c>
      <c r="R14" s="334"/>
      <c r="S14" s="334"/>
      <c r="T14" s="324"/>
      <c r="U14" s="330" t="s">
        <v>27</v>
      </c>
      <c r="V14" s="330"/>
      <c r="W14" s="330"/>
      <c r="X14" s="329" t="s">
        <v>28</v>
      </c>
      <c r="Y14" s="331"/>
      <c r="Z14" s="331"/>
      <c r="AA14" s="328" t="s">
        <v>29</v>
      </c>
      <c r="AB14" s="328"/>
      <c r="AC14" s="329"/>
      <c r="AD14" s="352"/>
      <c r="AE14" s="352"/>
      <c r="AF14" s="352"/>
      <c r="AG14" s="40"/>
      <c r="AH14" s="87"/>
      <c r="AI14" s="87"/>
      <c r="AJ14" s="87"/>
      <c r="AK14" s="87"/>
      <c r="AL14" s="87"/>
      <c r="AM14" s="87"/>
      <c r="AN14" s="87"/>
      <c r="AO14" s="87"/>
      <c r="AP14" s="87"/>
      <c r="AQ14" s="87"/>
      <c r="AR14" s="87"/>
      <c r="AS14" s="87"/>
      <c r="AT14" s="87"/>
      <c r="AU14" s="87" t="s">
        <v>30</v>
      </c>
      <c r="AV14" s="87" t="s">
        <v>31</v>
      </c>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row>
    <row r="15" spans="1:81" s="4" customFormat="1" ht="12.75" customHeight="1" x14ac:dyDescent="0.2">
      <c r="A15" s="206"/>
      <c r="B15" s="207"/>
      <c r="C15" s="208"/>
      <c r="D15" s="218"/>
      <c r="E15" s="219"/>
      <c r="F15" s="212"/>
      <c r="G15" s="213"/>
      <c r="H15" s="213"/>
      <c r="I15" s="213"/>
      <c r="J15" s="213"/>
      <c r="K15" s="213"/>
      <c r="L15" s="213"/>
      <c r="M15" s="213"/>
      <c r="N15" s="213"/>
      <c r="O15" s="213"/>
      <c r="P15" s="214"/>
      <c r="Q15" s="199"/>
      <c r="R15" s="200"/>
      <c r="S15" s="220">
        <f>IF(A15="",0,(IF(A15&gt;=$AT$15,$AU$15,$AU$16)))</f>
        <v>0</v>
      </c>
      <c r="T15" s="221"/>
      <c r="U15" s="282">
        <f>Q15*S15</f>
        <v>0</v>
      </c>
      <c r="V15" s="283"/>
      <c r="W15" s="284"/>
      <c r="X15" s="275"/>
      <c r="Y15" s="276"/>
      <c r="Z15" s="277"/>
      <c r="AA15" s="265"/>
      <c r="AB15" s="266"/>
      <c r="AC15" s="267"/>
      <c r="AD15" s="265"/>
      <c r="AE15" s="266"/>
      <c r="AF15" s="267"/>
      <c r="AG15" s="41"/>
      <c r="AH15" s="88"/>
      <c r="AI15" s="88"/>
      <c r="AJ15" s="88"/>
      <c r="AK15" s="88"/>
      <c r="AL15" s="88"/>
      <c r="AM15" s="88"/>
      <c r="AN15" s="88"/>
      <c r="AO15" s="88" t="s">
        <v>32</v>
      </c>
      <c r="AP15" s="88" t="s">
        <v>33</v>
      </c>
      <c r="AQ15" s="88"/>
      <c r="AR15" s="88"/>
      <c r="AS15" s="88"/>
      <c r="AT15" s="118">
        <v>45658</v>
      </c>
      <c r="AU15" s="119">
        <v>0.7</v>
      </c>
      <c r="AV15" s="119">
        <v>0.21</v>
      </c>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row>
    <row r="16" spans="1:81" x14ac:dyDescent="0.25">
      <c r="A16" s="209"/>
      <c r="B16" s="210"/>
      <c r="C16" s="211"/>
      <c r="D16" s="218"/>
      <c r="E16" s="219"/>
      <c r="F16" s="215"/>
      <c r="G16" s="216"/>
      <c r="H16" s="216"/>
      <c r="I16" s="216"/>
      <c r="J16" s="216"/>
      <c r="K16" s="216"/>
      <c r="L16" s="216"/>
      <c r="M16" s="216"/>
      <c r="N16" s="216"/>
      <c r="O16" s="216"/>
      <c r="P16" s="217"/>
      <c r="Q16" s="201"/>
      <c r="R16" s="202"/>
      <c r="S16" s="222"/>
      <c r="T16" s="223"/>
      <c r="U16" s="285"/>
      <c r="V16" s="286"/>
      <c r="W16" s="287"/>
      <c r="X16" s="278"/>
      <c r="Y16" s="279"/>
      <c r="Z16" s="280"/>
      <c r="AA16" s="268"/>
      <c r="AB16" s="269"/>
      <c r="AC16" s="270"/>
      <c r="AD16" s="268"/>
      <c r="AE16" s="269"/>
      <c r="AF16" s="270"/>
      <c r="AO16" s="88" t="s">
        <v>34</v>
      </c>
      <c r="AP16" s="88" t="s">
        <v>17</v>
      </c>
      <c r="AQ16" s="88"/>
      <c r="AT16" s="118">
        <v>45292</v>
      </c>
      <c r="AU16" s="119">
        <v>0.67</v>
      </c>
      <c r="AV16" s="119">
        <v>0.21</v>
      </c>
      <c r="AW16" s="88"/>
    </row>
    <row r="17" spans="1:81" s="4" customFormat="1" ht="12.75" customHeight="1" x14ac:dyDescent="0.2">
      <c r="A17" s="206"/>
      <c r="B17" s="207"/>
      <c r="C17" s="208"/>
      <c r="D17" s="218"/>
      <c r="E17" s="219"/>
      <c r="F17" s="212"/>
      <c r="G17" s="213"/>
      <c r="H17" s="213"/>
      <c r="I17" s="213"/>
      <c r="J17" s="213"/>
      <c r="K17" s="213"/>
      <c r="L17" s="213"/>
      <c r="M17" s="213"/>
      <c r="N17" s="213"/>
      <c r="O17" s="213"/>
      <c r="P17" s="214"/>
      <c r="Q17" s="199"/>
      <c r="R17" s="200"/>
      <c r="S17" s="220">
        <f>IF(A17="",0,(IF(A17&gt;=$AT$15,$AU$15,$AU$16)))</f>
        <v>0</v>
      </c>
      <c r="T17" s="221"/>
      <c r="U17" s="282">
        <f>Q17*S17</f>
        <v>0</v>
      </c>
      <c r="V17" s="283"/>
      <c r="W17" s="284"/>
      <c r="X17" s="275"/>
      <c r="Y17" s="276"/>
      <c r="Z17" s="277"/>
      <c r="AA17" s="265"/>
      <c r="AB17" s="266"/>
      <c r="AC17" s="267"/>
      <c r="AD17" s="265"/>
      <c r="AE17" s="266"/>
      <c r="AF17" s="267"/>
      <c r="AG17" s="41"/>
      <c r="AH17" s="88"/>
      <c r="AI17" s="88"/>
      <c r="AJ17" s="88"/>
      <c r="AK17" s="88"/>
      <c r="AL17" s="88"/>
      <c r="AM17" s="88"/>
      <c r="AN17" s="88"/>
      <c r="AO17" s="88" t="s">
        <v>35</v>
      </c>
      <c r="AP17" s="88" t="s">
        <v>36</v>
      </c>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row>
    <row r="18" spans="1:81" ht="12.75" customHeight="1" x14ac:dyDescent="0.25">
      <c r="A18" s="209"/>
      <c r="B18" s="210"/>
      <c r="C18" s="211"/>
      <c r="D18" s="218"/>
      <c r="E18" s="219"/>
      <c r="F18" s="215"/>
      <c r="G18" s="216"/>
      <c r="H18" s="216"/>
      <c r="I18" s="216"/>
      <c r="J18" s="216"/>
      <c r="K18" s="216"/>
      <c r="L18" s="216"/>
      <c r="M18" s="216"/>
      <c r="N18" s="216"/>
      <c r="O18" s="216"/>
      <c r="P18" s="217"/>
      <c r="Q18" s="201"/>
      <c r="R18" s="202"/>
      <c r="S18" s="222"/>
      <c r="T18" s="223"/>
      <c r="U18" s="285"/>
      <c r="V18" s="286"/>
      <c r="W18" s="287"/>
      <c r="X18" s="278"/>
      <c r="Y18" s="279"/>
      <c r="Z18" s="280"/>
      <c r="AA18" s="268"/>
      <c r="AB18" s="269"/>
      <c r="AC18" s="270"/>
      <c r="AD18" s="268"/>
      <c r="AE18" s="269"/>
      <c r="AF18" s="270"/>
      <c r="AQ18" s="88"/>
    </row>
    <row r="19" spans="1:81" s="4" customFormat="1" ht="12.75" customHeight="1" x14ac:dyDescent="0.2">
      <c r="A19" s="206"/>
      <c r="B19" s="207"/>
      <c r="C19" s="208"/>
      <c r="D19" s="218"/>
      <c r="E19" s="219"/>
      <c r="F19" s="212"/>
      <c r="G19" s="213"/>
      <c r="H19" s="213"/>
      <c r="I19" s="213"/>
      <c r="J19" s="213"/>
      <c r="K19" s="213"/>
      <c r="L19" s="213"/>
      <c r="M19" s="213"/>
      <c r="N19" s="213"/>
      <c r="O19" s="213"/>
      <c r="P19" s="214"/>
      <c r="Q19" s="199"/>
      <c r="R19" s="200"/>
      <c r="S19" s="220">
        <f>IF(A19="",0,(IF(A19&gt;=$AT$15,$AU$15,$AU$16)))</f>
        <v>0</v>
      </c>
      <c r="T19" s="221"/>
      <c r="U19" s="282">
        <f>Q19*S19</f>
        <v>0</v>
      </c>
      <c r="V19" s="283"/>
      <c r="W19" s="284"/>
      <c r="X19" s="275"/>
      <c r="Y19" s="276"/>
      <c r="Z19" s="277"/>
      <c r="AA19" s="265"/>
      <c r="AB19" s="266"/>
      <c r="AC19" s="267"/>
      <c r="AD19" s="265"/>
      <c r="AE19" s="266"/>
      <c r="AF19" s="267"/>
      <c r="AG19" s="41"/>
      <c r="AH19" s="88"/>
      <c r="AI19" s="88"/>
      <c r="AJ19" s="88"/>
      <c r="AK19" s="88"/>
      <c r="AL19" s="88"/>
      <c r="AM19" s="88"/>
      <c r="AN19" s="88"/>
      <c r="AO19" s="88" t="s">
        <v>35</v>
      </c>
      <c r="AP19" s="88" t="s">
        <v>36</v>
      </c>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row>
    <row r="20" spans="1:81" ht="12.75" customHeight="1" x14ac:dyDescent="0.25">
      <c r="A20" s="209"/>
      <c r="B20" s="210"/>
      <c r="C20" s="211"/>
      <c r="D20" s="218"/>
      <c r="E20" s="219"/>
      <c r="F20" s="215"/>
      <c r="G20" s="216"/>
      <c r="H20" s="216"/>
      <c r="I20" s="216"/>
      <c r="J20" s="216"/>
      <c r="K20" s="216"/>
      <c r="L20" s="216"/>
      <c r="M20" s="216"/>
      <c r="N20" s="216"/>
      <c r="O20" s="216"/>
      <c r="P20" s="217"/>
      <c r="Q20" s="201"/>
      <c r="R20" s="202"/>
      <c r="S20" s="222"/>
      <c r="T20" s="223"/>
      <c r="U20" s="285"/>
      <c r="V20" s="286"/>
      <c r="W20" s="287"/>
      <c r="X20" s="278"/>
      <c r="Y20" s="279"/>
      <c r="Z20" s="280"/>
      <c r="AA20" s="268"/>
      <c r="AB20" s="269"/>
      <c r="AC20" s="270"/>
      <c r="AD20" s="268"/>
      <c r="AE20" s="269"/>
      <c r="AF20" s="270"/>
      <c r="AQ20" s="88"/>
    </row>
    <row r="21" spans="1:81" s="4" customFormat="1" ht="12.75" customHeight="1" x14ac:dyDescent="0.2">
      <c r="A21" s="206"/>
      <c r="B21" s="207"/>
      <c r="C21" s="208"/>
      <c r="D21" s="218"/>
      <c r="E21" s="219"/>
      <c r="F21" s="212"/>
      <c r="G21" s="213"/>
      <c r="H21" s="213"/>
      <c r="I21" s="213"/>
      <c r="J21" s="213"/>
      <c r="K21" s="213"/>
      <c r="L21" s="213"/>
      <c r="M21" s="213"/>
      <c r="N21" s="213"/>
      <c r="O21" s="213"/>
      <c r="P21" s="214"/>
      <c r="Q21" s="199"/>
      <c r="R21" s="200"/>
      <c r="S21" s="220">
        <f>IF(A21="",0,(IF(A21&gt;=$AT$15,$AU$15,$AU$16)))</f>
        <v>0</v>
      </c>
      <c r="T21" s="221"/>
      <c r="U21" s="282">
        <f>Q21*S21</f>
        <v>0</v>
      </c>
      <c r="V21" s="283"/>
      <c r="W21" s="284"/>
      <c r="X21" s="275"/>
      <c r="Y21" s="276"/>
      <c r="Z21" s="277"/>
      <c r="AA21" s="265"/>
      <c r="AB21" s="266"/>
      <c r="AC21" s="267"/>
      <c r="AD21" s="265"/>
      <c r="AE21" s="266"/>
      <c r="AF21" s="267"/>
      <c r="AG21" s="41"/>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row>
    <row r="22" spans="1:81" ht="12.75" customHeight="1" x14ac:dyDescent="0.25">
      <c r="A22" s="209"/>
      <c r="B22" s="210"/>
      <c r="C22" s="211"/>
      <c r="D22" s="218"/>
      <c r="E22" s="219"/>
      <c r="F22" s="215"/>
      <c r="G22" s="216"/>
      <c r="H22" s="216"/>
      <c r="I22" s="216"/>
      <c r="J22" s="216"/>
      <c r="K22" s="216"/>
      <c r="L22" s="216"/>
      <c r="M22" s="216"/>
      <c r="N22" s="216"/>
      <c r="O22" s="216"/>
      <c r="P22" s="217"/>
      <c r="Q22" s="201"/>
      <c r="R22" s="202"/>
      <c r="S22" s="222"/>
      <c r="T22" s="223"/>
      <c r="U22" s="285"/>
      <c r="V22" s="286"/>
      <c r="W22" s="287"/>
      <c r="X22" s="278"/>
      <c r="Y22" s="279"/>
      <c r="Z22" s="280"/>
      <c r="AA22" s="268"/>
      <c r="AB22" s="269"/>
      <c r="AC22" s="270"/>
      <c r="AD22" s="268"/>
      <c r="AE22" s="269"/>
      <c r="AF22" s="270"/>
      <c r="AQ22" s="88"/>
    </row>
    <row r="23" spans="1:81" s="4" customFormat="1" ht="12.75" customHeight="1" x14ac:dyDescent="0.2">
      <c r="A23" s="206"/>
      <c r="B23" s="207"/>
      <c r="C23" s="208"/>
      <c r="D23" s="218"/>
      <c r="E23" s="219"/>
      <c r="F23" s="212"/>
      <c r="G23" s="213"/>
      <c r="H23" s="213"/>
      <c r="I23" s="213"/>
      <c r="J23" s="213"/>
      <c r="K23" s="213"/>
      <c r="L23" s="213"/>
      <c r="M23" s="213"/>
      <c r="N23" s="213"/>
      <c r="O23" s="213"/>
      <c r="P23" s="214"/>
      <c r="Q23" s="199"/>
      <c r="R23" s="200"/>
      <c r="S23" s="220">
        <f>IF(A23="",0,(IF(A23&gt;=$AT$15,$AU$15,$AU$16)))</f>
        <v>0</v>
      </c>
      <c r="T23" s="221"/>
      <c r="U23" s="282">
        <f>Q23*S23</f>
        <v>0</v>
      </c>
      <c r="V23" s="283"/>
      <c r="W23" s="284"/>
      <c r="X23" s="275"/>
      <c r="Y23" s="276"/>
      <c r="Z23" s="277"/>
      <c r="AA23" s="265"/>
      <c r="AB23" s="266"/>
      <c r="AC23" s="267"/>
      <c r="AD23" s="265"/>
      <c r="AE23" s="266"/>
      <c r="AF23" s="267"/>
      <c r="AG23" s="41"/>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row>
    <row r="24" spans="1:81" ht="12.75" customHeight="1" x14ac:dyDescent="0.25">
      <c r="A24" s="209"/>
      <c r="B24" s="210"/>
      <c r="C24" s="211"/>
      <c r="D24" s="218"/>
      <c r="E24" s="219"/>
      <c r="F24" s="215"/>
      <c r="G24" s="216"/>
      <c r="H24" s="216"/>
      <c r="I24" s="216"/>
      <c r="J24" s="216"/>
      <c r="K24" s="216"/>
      <c r="L24" s="216"/>
      <c r="M24" s="216"/>
      <c r="N24" s="216"/>
      <c r="O24" s="216"/>
      <c r="P24" s="217"/>
      <c r="Q24" s="201"/>
      <c r="R24" s="202"/>
      <c r="S24" s="222"/>
      <c r="T24" s="223"/>
      <c r="U24" s="285"/>
      <c r="V24" s="286"/>
      <c r="W24" s="287"/>
      <c r="X24" s="278"/>
      <c r="Y24" s="279"/>
      <c r="Z24" s="280"/>
      <c r="AA24" s="268"/>
      <c r="AB24" s="269"/>
      <c r="AC24" s="270"/>
      <c r="AD24" s="268"/>
      <c r="AE24" s="269"/>
      <c r="AF24" s="270"/>
      <c r="AQ24" s="88"/>
    </row>
    <row r="25" spans="1:81" s="4" customFormat="1" ht="12.75" customHeight="1" x14ac:dyDescent="0.2">
      <c r="A25" s="206"/>
      <c r="B25" s="207"/>
      <c r="C25" s="208"/>
      <c r="D25" s="218"/>
      <c r="E25" s="219"/>
      <c r="F25" s="212"/>
      <c r="G25" s="213"/>
      <c r="H25" s="213"/>
      <c r="I25" s="213"/>
      <c r="J25" s="213"/>
      <c r="K25" s="213"/>
      <c r="L25" s="213"/>
      <c r="M25" s="213"/>
      <c r="N25" s="213"/>
      <c r="O25" s="213"/>
      <c r="P25" s="214"/>
      <c r="Q25" s="199"/>
      <c r="R25" s="200"/>
      <c r="S25" s="220">
        <f>IF(A25="",0,(IF(A25&gt;=$AT$15,$AU$15,$AU$16)))</f>
        <v>0</v>
      </c>
      <c r="T25" s="221"/>
      <c r="U25" s="282">
        <f>Q25*S25</f>
        <v>0</v>
      </c>
      <c r="V25" s="283"/>
      <c r="W25" s="284"/>
      <c r="X25" s="275"/>
      <c r="Y25" s="276"/>
      <c r="Z25" s="277"/>
      <c r="AA25" s="265"/>
      <c r="AB25" s="266"/>
      <c r="AC25" s="267"/>
      <c r="AD25" s="265"/>
      <c r="AE25" s="266"/>
      <c r="AF25" s="267"/>
      <c r="AG25" s="41"/>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row>
    <row r="26" spans="1:81" ht="12.75" customHeight="1" x14ac:dyDescent="0.25">
      <c r="A26" s="209"/>
      <c r="B26" s="210"/>
      <c r="C26" s="211"/>
      <c r="D26" s="218"/>
      <c r="E26" s="219"/>
      <c r="F26" s="215"/>
      <c r="G26" s="216"/>
      <c r="H26" s="216"/>
      <c r="I26" s="216"/>
      <c r="J26" s="216"/>
      <c r="K26" s="216"/>
      <c r="L26" s="216"/>
      <c r="M26" s="216"/>
      <c r="N26" s="216"/>
      <c r="O26" s="216"/>
      <c r="P26" s="217"/>
      <c r="Q26" s="201"/>
      <c r="R26" s="202"/>
      <c r="S26" s="222"/>
      <c r="T26" s="223"/>
      <c r="U26" s="285"/>
      <c r="V26" s="286"/>
      <c r="W26" s="287"/>
      <c r="X26" s="278"/>
      <c r="Y26" s="279"/>
      <c r="Z26" s="280"/>
      <c r="AA26" s="268"/>
      <c r="AB26" s="269"/>
      <c r="AC26" s="270"/>
      <c r="AD26" s="268"/>
      <c r="AE26" s="269"/>
      <c r="AF26" s="270"/>
      <c r="AQ26" s="88"/>
    </row>
    <row r="27" spans="1:81" s="4" customFormat="1" ht="12.75" customHeight="1" x14ac:dyDescent="0.2">
      <c r="A27" s="206"/>
      <c r="B27" s="207"/>
      <c r="C27" s="208"/>
      <c r="D27" s="218"/>
      <c r="E27" s="219"/>
      <c r="F27" s="212"/>
      <c r="G27" s="213"/>
      <c r="H27" s="213"/>
      <c r="I27" s="213"/>
      <c r="J27" s="213"/>
      <c r="K27" s="213"/>
      <c r="L27" s="213"/>
      <c r="M27" s="213"/>
      <c r="N27" s="213"/>
      <c r="O27" s="213"/>
      <c r="P27" s="214"/>
      <c r="Q27" s="199"/>
      <c r="R27" s="200"/>
      <c r="S27" s="220">
        <f>IF(A27="",0,(IF(A27&gt;=$AT$15,$AU$15,$AU$16)))</f>
        <v>0</v>
      </c>
      <c r="T27" s="221"/>
      <c r="U27" s="282">
        <f>Q27*S27</f>
        <v>0</v>
      </c>
      <c r="V27" s="283"/>
      <c r="W27" s="284"/>
      <c r="X27" s="275"/>
      <c r="Y27" s="276"/>
      <c r="Z27" s="277"/>
      <c r="AA27" s="265"/>
      <c r="AB27" s="266"/>
      <c r="AC27" s="267"/>
      <c r="AD27" s="265"/>
      <c r="AE27" s="266"/>
      <c r="AF27" s="267"/>
      <c r="AG27" s="41"/>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row>
    <row r="28" spans="1:81" ht="12.75" customHeight="1" x14ac:dyDescent="0.25">
      <c r="A28" s="209"/>
      <c r="B28" s="210"/>
      <c r="C28" s="211"/>
      <c r="D28" s="218"/>
      <c r="E28" s="219"/>
      <c r="F28" s="215"/>
      <c r="G28" s="216"/>
      <c r="H28" s="216"/>
      <c r="I28" s="216"/>
      <c r="J28" s="216"/>
      <c r="K28" s="216"/>
      <c r="L28" s="216"/>
      <c r="M28" s="216"/>
      <c r="N28" s="216"/>
      <c r="O28" s="216"/>
      <c r="P28" s="217"/>
      <c r="Q28" s="201"/>
      <c r="R28" s="202"/>
      <c r="S28" s="222"/>
      <c r="T28" s="223"/>
      <c r="U28" s="285"/>
      <c r="V28" s="286"/>
      <c r="W28" s="287"/>
      <c r="X28" s="278"/>
      <c r="Y28" s="279"/>
      <c r="Z28" s="280"/>
      <c r="AA28" s="268"/>
      <c r="AB28" s="269"/>
      <c r="AC28" s="270"/>
      <c r="AD28" s="268"/>
      <c r="AE28" s="269"/>
      <c r="AF28" s="270"/>
      <c r="AQ28" s="88"/>
    </row>
    <row r="29" spans="1:81" s="4" customFormat="1" ht="12.75" customHeight="1" x14ac:dyDescent="0.2">
      <c r="A29" s="206"/>
      <c r="B29" s="207"/>
      <c r="C29" s="208"/>
      <c r="D29" s="218"/>
      <c r="E29" s="219"/>
      <c r="F29" s="212"/>
      <c r="G29" s="213"/>
      <c r="H29" s="213"/>
      <c r="I29" s="213"/>
      <c r="J29" s="213"/>
      <c r="K29" s="213"/>
      <c r="L29" s="213"/>
      <c r="M29" s="213"/>
      <c r="N29" s="213"/>
      <c r="O29" s="213"/>
      <c r="P29" s="214"/>
      <c r="Q29" s="199"/>
      <c r="R29" s="200"/>
      <c r="S29" s="220">
        <f>IF(A29="",0,(IF(A29&gt;=$AT$15,$AU$15,$AU$16)))</f>
        <v>0</v>
      </c>
      <c r="T29" s="221"/>
      <c r="U29" s="282">
        <f>Q29*S29</f>
        <v>0</v>
      </c>
      <c r="V29" s="283"/>
      <c r="W29" s="284"/>
      <c r="X29" s="275"/>
      <c r="Y29" s="276"/>
      <c r="Z29" s="277"/>
      <c r="AA29" s="265"/>
      <c r="AB29" s="266"/>
      <c r="AC29" s="267"/>
      <c r="AD29" s="265"/>
      <c r="AE29" s="266"/>
      <c r="AF29" s="267"/>
      <c r="AG29" s="41"/>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row>
    <row r="30" spans="1:81" ht="12.75" customHeight="1" x14ac:dyDescent="0.25">
      <c r="A30" s="209"/>
      <c r="B30" s="210"/>
      <c r="C30" s="211"/>
      <c r="D30" s="218"/>
      <c r="E30" s="219"/>
      <c r="F30" s="215"/>
      <c r="G30" s="216"/>
      <c r="H30" s="216"/>
      <c r="I30" s="216"/>
      <c r="J30" s="216"/>
      <c r="K30" s="216"/>
      <c r="L30" s="216"/>
      <c r="M30" s="216"/>
      <c r="N30" s="216"/>
      <c r="O30" s="216"/>
      <c r="P30" s="217"/>
      <c r="Q30" s="201"/>
      <c r="R30" s="202"/>
      <c r="S30" s="222"/>
      <c r="T30" s="223"/>
      <c r="U30" s="285"/>
      <c r="V30" s="286"/>
      <c r="W30" s="287"/>
      <c r="X30" s="278"/>
      <c r="Y30" s="279"/>
      <c r="Z30" s="280"/>
      <c r="AA30" s="268"/>
      <c r="AB30" s="269"/>
      <c r="AC30" s="270"/>
      <c r="AD30" s="268"/>
      <c r="AE30" s="269"/>
      <c r="AF30" s="270"/>
      <c r="AQ30" s="88"/>
    </row>
    <row r="31" spans="1:81" s="4" customFormat="1" ht="12.75" customHeight="1" x14ac:dyDescent="0.2">
      <c r="A31" s="206"/>
      <c r="B31" s="207"/>
      <c r="C31" s="208"/>
      <c r="D31" s="218"/>
      <c r="E31" s="219"/>
      <c r="F31" s="212"/>
      <c r="G31" s="213"/>
      <c r="H31" s="213"/>
      <c r="I31" s="213"/>
      <c r="J31" s="213"/>
      <c r="K31" s="213"/>
      <c r="L31" s="213"/>
      <c r="M31" s="213"/>
      <c r="N31" s="213"/>
      <c r="O31" s="213"/>
      <c r="P31" s="214"/>
      <c r="Q31" s="199"/>
      <c r="R31" s="200"/>
      <c r="S31" s="220">
        <f>IF(A31="",0,(IF(A31&gt;=$AT$15,$AU$15,$AU$16)))</f>
        <v>0</v>
      </c>
      <c r="T31" s="221"/>
      <c r="U31" s="282">
        <f>Q31*S31</f>
        <v>0</v>
      </c>
      <c r="V31" s="283"/>
      <c r="W31" s="284"/>
      <c r="X31" s="275"/>
      <c r="Y31" s="276"/>
      <c r="Z31" s="277"/>
      <c r="AA31" s="265"/>
      <c r="AB31" s="266"/>
      <c r="AC31" s="267"/>
      <c r="AD31" s="265"/>
      <c r="AE31" s="266"/>
      <c r="AF31" s="267"/>
      <c r="AG31" s="41"/>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row>
    <row r="32" spans="1:81" ht="12.75" customHeight="1" x14ac:dyDescent="0.25">
      <c r="A32" s="209"/>
      <c r="B32" s="210"/>
      <c r="C32" s="211"/>
      <c r="D32" s="218"/>
      <c r="E32" s="219"/>
      <c r="F32" s="215"/>
      <c r="G32" s="216"/>
      <c r="H32" s="216"/>
      <c r="I32" s="216"/>
      <c r="J32" s="216"/>
      <c r="K32" s="216"/>
      <c r="L32" s="216"/>
      <c r="M32" s="216"/>
      <c r="N32" s="216"/>
      <c r="O32" s="216"/>
      <c r="P32" s="217"/>
      <c r="Q32" s="201"/>
      <c r="R32" s="202"/>
      <c r="S32" s="222"/>
      <c r="T32" s="223"/>
      <c r="U32" s="285"/>
      <c r="V32" s="286"/>
      <c r="W32" s="287"/>
      <c r="X32" s="278"/>
      <c r="Y32" s="279"/>
      <c r="Z32" s="280"/>
      <c r="AA32" s="268"/>
      <c r="AB32" s="269"/>
      <c r="AC32" s="270"/>
      <c r="AD32" s="268"/>
      <c r="AE32" s="269"/>
      <c r="AF32" s="270"/>
      <c r="AQ32" s="88"/>
    </row>
    <row r="33" spans="1:81" s="4" customFormat="1" ht="12.75" customHeight="1" x14ac:dyDescent="0.2">
      <c r="A33" s="206"/>
      <c r="B33" s="207"/>
      <c r="C33" s="208"/>
      <c r="D33" s="218"/>
      <c r="E33" s="219"/>
      <c r="F33" s="212"/>
      <c r="G33" s="213"/>
      <c r="H33" s="213"/>
      <c r="I33" s="213"/>
      <c r="J33" s="213"/>
      <c r="K33" s="213"/>
      <c r="L33" s="213"/>
      <c r="M33" s="213"/>
      <c r="N33" s="213"/>
      <c r="O33" s="213"/>
      <c r="P33" s="214"/>
      <c r="Q33" s="199"/>
      <c r="R33" s="200"/>
      <c r="S33" s="220">
        <f>IF(A33="",0,(IF(A33&gt;=$AT$15,$AU$15,$AU$16)))</f>
        <v>0</v>
      </c>
      <c r="T33" s="221"/>
      <c r="U33" s="282">
        <f>Q33*S33</f>
        <v>0</v>
      </c>
      <c r="V33" s="283"/>
      <c r="W33" s="284"/>
      <c r="X33" s="275"/>
      <c r="Y33" s="276"/>
      <c r="Z33" s="277"/>
      <c r="AA33" s="265"/>
      <c r="AB33" s="266"/>
      <c r="AC33" s="267"/>
      <c r="AD33" s="265"/>
      <c r="AE33" s="266"/>
      <c r="AF33" s="267"/>
      <c r="AG33" s="41"/>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row>
    <row r="34" spans="1:81" ht="12.75" customHeight="1" x14ac:dyDescent="0.25">
      <c r="A34" s="209"/>
      <c r="B34" s="210"/>
      <c r="C34" s="211"/>
      <c r="D34" s="218"/>
      <c r="E34" s="219"/>
      <c r="F34" s="215"/>
      <c r="G34" s="216"/>
      <c r="H34" s="216"/>
      <c r="I34" s="216"/>
      <c r="J34" s="216"/>
      <c r="K34" s="216"/>
      <c r="L34" s="216"/>
      <c r="M34" s="216"/>
      <c r="N34" s="216"/>
      <c r="O34" s="216"/>
      <c r="P34" s="217"/>
      <c r="Q34" s="201"/>
      <c r="R34" s="202"/>
      <c r="S34" s="222"/>
      <c r="T34" s="223"/>
      <c r="U34" s="285"/>
      <c r="V34" s="286"/>
      <c r="W34" s="287"/>
      <c r="X34" s="278"/>
      <c r="Y34" s="279"/>
      <c r="Z34" s="280"/>
      <c r="AA34" s="268"/>
      <c r="AB34" s="269"/>
      <c r="AC34" s="270"/>
      <c r="AD34" s="268"/>
      <c r="AE34" s="269"/>
      <c r="AF34" s="270"/>
      <c r="AQ34" s="88"/>
    </row>
    <row r="35" spans="1:81" ht="22.5" customHeight="1" x14ac:dyDescent="0.25">
      <c r="A35" s="374"/>
      <c r="B35" s="375"/>
      <c r="C35" s="375"/>
      <c r="D35" s="375"/>
      <c r="E35" s="375"/>
      <c r="F35" s="375"/>
      <c r="G35" s="375"/>
      <c r="H35" s="375"/>
      <c r="I35" s="375"/>
      <c r="J35" s="375"/>
      <c r="K35" s="190"/>
      <c r="L35" s="354"/>
      <c r="M35" s="354"/>
      <c r="N35" s="354"/>
      <c r="O35" s="354"/>
      <c r="P35" s="355"/>
      <c r="Q35" s="356" t="s">
        <v>37</v>
      </c>
      <c r="R35" s="357"/>
      <c r="S35" s="357"/>
      <c r="T35" s="358"/>
      <c r="U35" s="238">
        <f>SUM(U15:W34)</f>
        <v>0</v>
      </c>
      <c r="V35" s="239"/>
      <c r="W35" s="240"/>
      <c r="X35" s="238">
        <f>SUM(X15:Z34)</f>
        <v>0</v>
      </c>
      <c r="Y35" s="239"/>
      <c r="Z35" s="240"/>
      <c r="AA35" s="238">
        <f>SUM(AA15:AC34)</f>
        <v>0</v>
      </c>
      <c r="AB35" s="239"/>
      <c r="AC35" s="240"/>
      <c r="AD35" s="238">
        <f>SUM(AD15:AF34)</f>
        <v>0</v>
      </c>
      <c r="AE35" s="239"/>
      <c r="AF35" s="240"/>
    </row>
    <row r="36" spans="1:81" s="5" customFormat="1" ht="15" customHeight="1" x14ac:dyDescent="0.2">
      <c r="A36" s="191" t="s">
        <v>38</v>
      </c>
      <c r="B36" s="192"/>
      <c r="C36" s="192"/>
      <c r="D36" s="192"/>
      <c r="E36" s="192"/>
      <c r="F36" s="192"/>
      <c r="G36" s="192"/>
      <c r="H36" s="192"/>
      <c r="I36" s="192"/>
      <c r="J36" s="192"/>
      <c r="L36" s="5" t="s">
        <v>39</v>
      </c>
      <c r="AC36" s="193" t="s">
        <v>40</v>
      </c>
      <c r="AD36" s="238">
        <f>SUM(U35:AF35)</f>
        <v>0</v>
      </c>
      <c r="AE36" s="239"/>
      <c r="AF36" s="240"/>
      <c r="AG36" s="41"/>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row>
    <row r="37" spans="1:81" s="5" customFormat="1" ht="15" customHeight="1" x14ac:dyDescent="0.25">
      <c r="A37" s="325"/>
      <c r="B37" s="326"/>
      <c r="C37" s="326"/>
      <c r="D37" s="326"/>
      <c r="E37" s="326"/>
      <c r="F37" s="326"/>
      <c r="G37" s="326"/>
      <c r="H37" s="326"/>
      <c r="I37" s="326"/>
      <c r="J37" s="326"/>
      <c r="L37" s="304"/>
      <c r="M37" s="304"/>
      <c r="N37" s="304"/>
      <c r="O37" s="304"/>
      <c r="P37" s="304"/>
      <c r="AC37" s="193" t="s">
        <v>41</v>
      </c>
      <c r="AD37" s="242">
        <f>SUM('MER - Page 2'!U55:AF55)</f>
        <v>0</v>
      </c>
      <c r="AE37" s="243"/>
      <c r="AF37" s="244"/>
      <c r="AG37" s="41"/>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row>
    <row r="38" spans="1:81" s="5" customFormat="1" ht="15" customHeight="1" x14ac:dyDescent="0.2">
      <c r="A38" s="194" t="s">
        <v>42</v>
      </c>
      <c r="L38" s="5" t="s">
        <v>39</v>
      </c>
      <c r="AC38" s="193" t="s">
        <v>43</v>
      </c>
      <c r="AD38" s="238">
        <f>AD36+AD37</f>
        <v>0</v>
      </c>
      <c r="AE38" s="239"/>
      <c r="AF38" s="240"/>
      <c r="AG38" s="41"/>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row>
    <row r="39" spans="1:81" s="4" customFormat="1" ht="12.9" customHeight="1" x14ac:dyDescent="0.2">
      <c r="A39" s="353" t="s">
        <v>247</v>
      </c>
      <c r="B39" s="353"/>
      <c r="C39" s="353"/>
      <c r="D39" s="353"/>
      <c r="E39" s="353"/>
      <c r="F39" s="353"/>
      <c r="G39" s="353"/>
      <c r="H39" s="353"/>
      <c r="I39" s="353"/>
      <c r="J39" s="353"/>
      <c r="K39" s="353"/>
      <c r="L39" s="353"/>
      <c r="M39" s="353"/>
      <c r="N39" s="353"/>
      <c r="O39" s="353"/>
      <c r="P39" s="353"/>
      <c r="Q39" s="353"/>
      <c r="R39" s="353"/>
      <c r="S39" s="353"/>
      <c r="T39" s="260" t="s">
        <v>45</v>
      </c>
      <c r="U39" s="261"/>
      <c r="V39" s="261"/>
      <c r="W39" s="261"/>
      <c r="X39" s="261"/>
      <c r="Y39" s="261"/>
      <c r="Z39" s="261" t="s">
        <v>46</v>
      </c>
      <c r="AA39" s="261"/>
      <c r="AB39" s="261"/>
      <c r="AC39" s="262"/>
      <c r="AD39" s="241"/>
      <c r="AE39" s="241"/>
      <c r="AF39" s="241"/>
      <c r="AG39" s="41"/>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row>
    <row r="40" spans="1:81" ht="12.9" customHeight="1" x14ac:dyDescent="0.25">
      <c r="A40" s="204" t="s">
        <v>55</v>
      </c>
      <c r="B40" s="203" t="s">
        <v>56</v>
      </c>
      <c r="C40" s="203"/>
      <c r="D40" s="203"/>
      <c r="E40" s="203"/>
      <c r="F40" s="203"/>
      <c r="G40" s="203" t="s">
        <v>57</v>
      </c>
      <c r="H40" s="203"/>
      <c r="I40" s="203"/>
      <c r="J40" s="203"/>
      <c r="K40" s="203"/>
      <c r="L40" s="203" t="s">
        <v>44</v>
      </c>
      <c r="M40" s="203"/>
      <c r="N40" s="203"/>
      <c r="O40" s="203" t="s">
        <v>58</v>
      </c>
      <c r="P40" s="203"/>
      <c r="Q40" s="203"/>
      <c r="R40" s="203" t="s">
        <v>59</v>
      </c>
      <c r="S40" s="203"/>
      <c r="T40" s="271" t="s">
        <v>47</v>
      </c>
      <c r="U40" s="272"/>
      <c r="V40" s="272"/>
      <c r="W40" s="272"/>
      <c r="X40" s="272"/>
      <c r="Y40" s="272"/>
      <c r="Z40" s="258"/>
      <c r="AA40" s="258"/>
      <c r="AB40" s="258"/>
      <c r="AC40" s="259"/>
      <c r="AD40" s="241"/>
      <c r="AE40" s="241"/>
      <c r="AF40" s="241"/>
    </row>
    <row r="41" spans="1:81" s="2" customFormat="1" ht="12.9" customHeight="1" x14ac:dyDescent="0.25">
      <c r="A41" s="205"/>
      <c r="B41" s="203"/>
      <c r="C41" s="203"/>
      <c r="D41" s="203"/>
      <c r="E41" s="203"/>
      <c r="F41" s="203"/>
      <c r="G41" s="203"/>
      <c r="H41" s="203"/>
      <c r="I41" s="203"/>
      <c r="J41" s="203"/>
      <c r="K41" s="203"/>
      <c r="L41" s="203"/>
      <c r="M41" s="203"/>
      <c r="N41" s="203"/>
      <c r="O41" s="203"/>
      <c r="P41" s="203"/>
      <c r="Q41" s="203"/>
      <c r="R41" s="203"/>
      <c r="S41" s="203"/>
      <c r="T41" s="252" t="s">
        <v>48</v>
      </c>
      <c r="U41" s="253"/>
      <c r="V41" s="253"/>
      <c r="W41" s="253"/>
      <c r="X41" s="253"/>
      <c r="Y41" s="253"/>
      <c r="Z41" s="253"/>
      <c r="AA41" s="253"/>
      <c r="AB41" s="253"/>
      <c r="AC41" s="254"/>
      <c r="AD41" s="245">
        <f>AD38-AD39</f>
        <v>0</v>
      </c>
      <c r="AE41" s="245"/>
      <c r="AF41" s="245"/>
      <c r="AG41" s="39"/>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row>
    <row r="42" spans="1:81" ht="12.9" customHeight="1" x14ac:dyDescent="0.3">
      <c r="A42" s="189">
        <v>1</v>
      </c>
      <c r="B42" s="195"/>
      <c r="C42" s="195"/>
      <c r="D42" s="195"/>
      <c r="E42" s="195"/>
      <c r="F42" s="195"/>
      <c r="G42" s="195"/>
      <c r="H42" s="195"/>
      <c r="I42" s="195"/>
      <c r="J42" s="195"/>
      <c r="K42" s="195"/>
      <c r="L42" s="196"/>
      <c r="M42" s="196"/>
      <c r="N42" s="196"/>
      <c r="O42" s="197"/>
      <c r="P42" s="197"/>
      <c r="Q42" s="197"/>
      <c r="R42" s="198"/>
      <c r="S42" s="198"/>
      <c r="T42" s="227" t="s">
        <v>49</v>
      </c>
      <c r="U42" s="228"/>
      <c r="V42" s="228"/>
      <c r="W42" s="228"/>
      <c r="X42" s="228"/>
      <c r="Y42" s="228"/>
      <c r="Z42" s="228"/>
      <c r="AA42" s="231" t="s">
        <v>50</v>
      </c>
      <c r="AB42" s="231"/>
      <c r="AC42" s="232"/>
      <c r="AD42" s="245">
        <f>PCARD+PCARD2</f>
        <v>0</v>
      </c>
      <c r="AE42" s="245"/>
      <c r="AF42" s="245"/>
    </row>
    <row r="43" spans="1:81" ht="12.9" customHeight="1" x14ac:dyDescent="0.3">
      <c r="A43" s="189">
        <v>2</v>
      </c>
      <c r="B43" s="195"/>
      <c r="C43" s="195"/>
      <c r="D43" s="195"/>
      <c r="E43" s="195"/>
      <c r="F43" s="195"/>
      <c r="G43" s="195"/>
      <c r="H43" s="195"/>
      <c r="I43" s="195"/>
      <c r="J43" s="195"/>
      <c r="K43" s="195"/>
      <c r="L43" s="196"/>
      <c r="M43" s="196"/>
      <c r="N43" s="196"/>
      <c r="O43" s="197"/>
      <c r="P43" s="197"/>
      <c r="Q43" s="197"/>
      <c r="R43" s="198"/>
      <c r="S43" s="198"/>
      <c r="T43" s="229"/>
      <c r="U43" s="230"/>
      <c r="V43" s="230"/>
      <c r="W43" s="230"/>
      <c r="X43" s="230"/>
      <c r="Y43" s="230"/>
      <c r="Z43" s="230"/>
      <c r="AA43" s="233"/>
      <c r="AB43" s="233"/>
      <c r="AC43" s="234"/>
      <c r="AD43" s="245"/>
      <c r="AE43" s="245"/>
      <c r="AF43" s="245"/>
    </row>
    <row r="44" spans="1:81" ht="12.9" customHeight="1" x14ac:dyDescent="0.3">
      <c r="A44" s="189">
        <v>3</v>
      </c>
      <c r="B44" s="195"/>
      <c r="C44" s="195"/>
      <c r="D44" s="195"/>
      <c r="E44" s="195"/>
      <c r="F44" s="195"/>
      <c r="G44" s="195"/>
      <c r="H44" s="195"/>
      <c r="I44" s="195"/>
      <c r="J44" s="195"/>
      <c r="K44" s="195"/>
      <c r="L44" s="196"/>
      <c r="M44" s="196"/>
      <c r="N44" s="196"/>
      <c r="O44" s="197"/>
      <c r="P44" s="197"/>
      <c r="Q44" s="197"/>
      <c r="R44" s="198"/>
      <c r="S44" s="198"/>
      <c r="T44" s="255" t="s">
        <v>51</v>
      </c>
      <c r="U44" s="256"/>
      <c r="V44" s="256"/>
      <c r="W44" s="256"/>
      <c r="X44" s="256"/>
      <c r="Y44" s="256"/>
      <c r="Z44" s="256"/>
      <c r="AA44" s="256"/>
      <c r="AB44" s="256"/>
      <c r="AC44" s="257"/>
      <c r="AD44" s="246">
        <f>AD41-AD42</f>
        <v>0</v>
      </c>
      <c r="AE44" s="247"/>
      <c r="AF44" s="248"/>
    </row>
    <row r="45" spans="1:81" ht="12.9" customHeight="1" x14ac:dyDescent="0.3">
      <c r="A45" s="189">
        <v>4</v>
      </c>
      <c r="B45" s="195"/>
      <c r="C45" s="195"/>
      <c r="D45" s="195"/>
      <c r="E45" s="195"/>
      <c r="F45" s="195"/>
      <c r="G45" s="195"/>
      <c r="H45" s="195"/>
      <c r="I45" s="195"/>
      <c r="J45" s="195"/>
      <c r="K45" s="195"/>
      <c r="L45" s="196"/>
      <c r="M45" s="196"/>
      <c r="N45" s="196"/>
      <c r="O45" s="197"/>
      <c r="P45" s="197"/>
      <c r="Q45" s="197"/>
      <c r="R45" s="198"/>
      <c r="S45" s="198"/>
      <c r="T45" s="376" t="s">
        <v>52</v>
      </c>
      <c r="U45" s="377"/>
      <c r="V45" s="258"/>
      <c r="W45" s="258"/>
      <c r="X45" s="258"/>
      <c r="Y45" s="258"/>
      <c r="Z45" s="258"/>
      <c r="AA45" s="258"/>
      <c r="AB45" s="258"/>
      <c r="AC45" s="259"/>
      <c r="AD45" s="249"/>
      <c r="AE45" s="250"/>
      <c r="AF45" s="251"/>
    </row>
    <row r="46" spans="1:81" ht="12.9" customHeight="1" x14ac:dyDescent="0.3">
      <c r="A46" s="189">
        <v>5</v>
      </c>
      <c r="B46" s="195"/>
      <c r="C46" s="195"/>
      <c r="D46" s="195"/>
      <c r="E46" s="195"/>
      <c r="F46" s="195"/>
      <c r="G46" s="195"/>
      <c r="H46" s="195"/>
      <c r="I46" s="195"/>
      <c r="J46" s="195"/>
      <c r="K46" s="195"/>
      <c r="L46" s="196"/>
      <c r="M46" s="196"/>
      <c r="N46" s="196"/>
      <c r="O46" s="197"/>
      <c r="P46" s="197"/>
      <c r="Q46" s="197"/>
      <c r="R46" s="198"/>
      <c r="S46" s="198"/>
      <c r="T46" s="362" t="s">
        <v>248</v>
      </c>
      <c r="U46" s="363"/>
      <c r="V46" s="363"/>
      <c r="W46" s="363"/>
      <c r="X46" s="363"/>
      <c r="Y46" s="363"/>
      <c r="Z46" s="363"/>
      <c r="AA46" s="363"/>
      <c r="AB46" s="363"/>
      <c r="AC46" s="363"/>
      <c r="AD46" s="363"/>
      <c r="AE46" s="363"/>
      <c r="AF46" s="364"/>
    </row>
    <row r="47" spans="1:81" ht="12.9" customHeight="1" x14ac:dyDescent="0.3">
      <c r="A47" s="189">
        <v>6</v>
      </c>
      <c r="B47" s="195"/>
      <c r="C47" s="195"/>
      <c r="D47" s="195"/>
      <c r="E47" s="195"/>
      <c r="F47" s="195"/>
      <c r="G47" s="195"/>
      <c r="H47" s="195"/>
      <c r="I47" s="195"/>
      <c r="J47" s="195"/>
      <c r="K47" s="195"/>
      <c r="L47" s="196"/>
      <c r="M47" s="196"/>
      <c r="N47" s="196"/>
      <c r="O47" s="197"/>
      <c r="P47" s="197"/>
      <c r="Q47" s="197"/>
      <c r="R47" s="198"/>
      <c r="S47" s="198"/>
      <c r="T47" s="365"/>
      <c r="U47" s="366"/>
      <c r="V47" s="366"/>
      <c r="W47" s="366"/>
      <c r="X47" s="366"/>
      <c r="Y47" s="366"/>
      <c r="Z47" s="366"/>
      <c r="AA47" s="366"/>
      <c r="AB47" s="366"/>
      <c r="AC47" s="366"/>
      <c r="AD47" s="366"/>
      <c r="AE47" s="366"/>
      <c r="AF47" s="367"/>
    </row>
    <row r="48" spans="1:81" ht="12.9" customHeight="1" x14ac:dyDescent="0.3">
      <c r="A48" s="189">
        <v>7</v>
      </c>
      <c r="B48" s="195"/>
      <c r="C48" s="195"/>
      <c r="D48" s="195"/>
      <c r="E48" s="195"/>
      <c r="F48" s="195"/>
      <c r="G48" s="195"/>
      <c r="H48" s="195"/>
      <c r="I48" s="195"/>
      <c r="J48" s="195"/>
      <c r="K48" s="195"/>
      <c r="L48" s="196"/>
      <c r="M48" s="196"/>
      <c r="N48" s="196"/>
      <c r="O48" s="197"/>
      <c r="P48" s="197"/>
      <c r="Q48" s="197"/>
      <c r="R48" s="198"/>
      <c r="S48" s="198"/>
      <c r="T48" s="368"/>
      <c r="U48" s="369"/>
      <c r="V48" s="369"/>
      <c r="W48" s="369"/>
      <c r="X48" s="369"/>
      <c r="Y48" s="369"/>
      <c r="Z48" s="369"/>
      <c r="AA48" s="369"/>
      <c r="AB48" s="369"/>
      <c r="AC48" s="369"/>
      <c r="AD48" s="369"/>
      <c r="AE48" s="369"/>
      <c r="AF48" s="370"/>
    </row>
    <row r="49" spans="1:81" ht="12.9" customHeight="1" x14ac:dyDescent="0.3">
      <c r="A49" s="189">
        <v>8</v>
      </c>
      <c r="B49" s="195"/>
      <c r="C49" s="195"/>
      <c r="D49" s="195"/>
      <c r="E49" s="195"/>
      <c r="F49" s="195"/>
      <c r="G49" s="195"/>
      <c r="H49" s="195"/>
      <c r="I49" s="195"/>
      <c r="J49" s="195"/>
      <c r="K49" s="195"/>
      <c r="L49" s="196"/>
      <c r="M49" s="196"/>
      <c r="N49" s="196"/>
      <c r="O49" s="197"/>
      <c r="P49" s="197"/>
      <c r="Q49" s="197"/>
      <c r="R49" s="198"/>
      <c r="S49" s="198"/>
      <c r="T49" s="368"/>
      <c r="U49" s="369"/>
      <c r="V49" s="369"/>
      <c r="W49" s="369"/>
      <c r="X49" s="369"/>
      <c r="Y49" s="369"/>
      <c r="Z49" s="369"/>
      <c r="AA49" s="369"/>
      <c r="AB49" s="369"/>
      <c r="AC49" s="369"/>
      <c r="AD49" s="369"/>
      <c r="AE49" s="369"/>
      <c r="AF49" s="370"/>
    </row>
    <row r="50" spans="1:81" ht="12.9" customHeight="1" x14ac:dyDescent="0.3">
      <c r="A50" s="189">
        <v>9</v>
      </c>
      <c r="B50" s="195"/>
      <c r="C50" s="195"/>
      <c r="D50" s="195"/>
      <c r="E50" s="195"/>
      <c r="F50" s="195"/>
      <c r="G50" s="195"/>
      <c r="H50" s="195"/>
      <c r="I50" s="195"/>
      <c r="J50" s="195"/>
      <c r="K50" s="195"/>
      <c r="L50" s="196"/>
      <c r="M50" s="196"/>
      <c r="N50" s="196"/>
      <c r="O50" s="197"/>
      <c r="P50" s="197"/>
      <c r="Q50" s="197"/>
      <c r="R50" s="198"/>
      <c r="S50" s="198"/>
      <c r="T50" s="368"/>
      <c r="U50" s="369"/>
      <c r="V50" s="369"/>
      <c r="W50" s="369"/>
      <c r="X50" s="369"/>
      <c r="Y50" s="369"/>
      <c r="Z50" s="369"/>
      <c r="AA50" s="369"/>
      <c r="AB50" s="369"/>
      <c r="AC50" s="369"/>
      <c r="AD50" s="369"/>
      <c r="AE50" s="369"/>
      <c r="AF50" s="370"/>
    </row>
    <row r="51" spans="1:81" ht="12.9" customHeight="1" x14ac:dyDescent="0.3">
      <c r="A51" s="189">
        <v>10</v>
      </c>
      <c r="B51" s="195"/>
      <c r="C51" s="195"/>
      <c r="D51" s="195"/>
      <c r="E51" s="195"/>
      <c r="F51" s="195"/>
      <c r="G51" s="195"/>
      <c r="H51" s="195"/>
      <c r="I51" s="195"/>
      <c r="J51" s="195"/>
      <c r="K51" s="195"/>
      <c r="L51" s="196"/>
      <c r="M51" s="196"/>
      <c r="N51" s="196"/>
      <c r="O51" s="197"/>
      <c r="P51" s="197"/>
      <c r="Q51" s="197"/>
      <c r="R51" s="198"/>
      <c r="S51" s="198"/>
      <c r="T51" s="368"/>
      <c r="U51" s="369"/>
      <c r="V51" s="369"/>
      <c r="W51" s="369"/>
      <c r="X51" s="369"/>
      <c r="Y51" s="369"/>
      <c r="Z51" s="369"/>
      <c r="AA51" s="369"/>
      <c r="AB51" s="369"/>
      <c r="AC51" s="369"/>
      <c r="AD51" s="369"/>
      <c r="AE51" s="369"/>
      <c r="AF51" s="370"/>
    </row>
    <row r="52" spans="1:81" ht="12.9" customHeight="1" x14ac:dyDescent="0.3">
      <c r="A52" s="189">
        <v>11</v>
      </c>
      <c r="B52" s="195"/>
      <c r="C52" s="195"/>
      <c r="D52" s="195"/>
      <c r="E52" s="195"/>
      <c r="F52" s="195"/>
      <c r="G52" s="195"/>
      <c r="H52" s="195"/>
      <c r="I52" s="195"/>
      <c r="J52" s="195"/>
      <c r="K52" s="195"/>
      <c r="L52" s="196"/>
      <c r="M52" s="196"/>
      <c r="N52" s="196"/>
      <c r="O52" s="197"/>
      <c r="P52" s="197"/>
      <c r="Q52" s="197"/>
      <c r="R52" s="198"/>
      <c r="S52" s="198"/>
      <c r="T52" s="371"/>
      <c r="U52" s="372"/>
      <c r="V52" s="372"/>
      <c r="W52" s="372"/>
      <c r="X52" s="372"/>
      <c r="Y52" s="372"/>
      <c r="Z52" s="372"/>
      <c r="AA52" s="372"/>
      <c r="AB52" s="372"/>
      <c r="AC52" s="372"/>
      <c r="AD52" s="372"/>
      <c r="AE52" s="372"/>
      <c r="AF52" s="373"/>
    </row>
    <row r="53" spans="1:81" s="73" customFormat="1" ht="12" customHeight="1" x14ac:dyDescent="0.3">
      <c r="A53" s="225" t="s">
        <v>53</v>
      </c>
      <c r="B53" s="225"/>
      <c r="C53" s="225"/>
      <c r="D53" s="225"/>
      <c r="E53" s="225"/>
      <c r="F53" s="225"/>
      <c r="G53" s="225"/>
      <c r="H53" s="225"/>
      <c r="I53" s="225"/>
      <c r="J53" s="225"/>
      <c r="K53" s="225"/>
      <c r="L53" s="225"/>
      <c r="M53" s="225"/>
      <c r="N53" s="225"/>
      <c r="O53" s="225"/>
      <c r="P53" s="225"/>
      <c r="Q53" s="225"/>
      <c r="R53" s="225"/>
      <c r="S53" s="225"/>
      <c r="T53" s="225"/>
      <c r="U53" s="225" t="s">
        <v>243</v>
      </c>
      <c r="V53" s="225"/>
      <c r="W53" s="225"/>
      <c r="X53" s="225"/>
      <c r="Y53" s="225"/>
      <c r="Z53" s="225"/>
      <c r="AA53" s="225"/>
      <c r="AB53" s="378" t="s">
        <v>54</v>
      </c>
      <c r="AC53" s="379"/>
      <c r="AD53" s="379"/>
      <c r="AE53" s="379"/>
      <c r="AF53" s="380"/>
      <c r="AG53" s="39"/>
      <c r="AH53" s="107"/>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93"/>
      <c r="BJ53" s="93"/>
      <c r="BK53" s="93"/>
      <c r="BL53" s="93"/>
      <c r="BM53" s="89"/>
      <c r="BN53" s="89"/>
      <c r="BO53" s="89"/>
      <c r="BP53" s="89"/>
      <c r="BQ53" s="89"/>
      <c r="BR53" s="89"/>
      <c r="BS53" s="89"/>
      <c r="BT53" s="89"/>
      <c r="BU53" s="89"/>
      <c r="BV53" s="89"/>
      <c r="BW53" s="89"/>
      <c r="BX53" s="89"/>
      <c r="BY53" s="89"/>
      <c r="BZ53" s="89"/>
      <c r="CA53" s="89"/>
      <c r="CB53" s="89"/>
      <c r="CC53" s="89"/>
    </row>
    <row r="54" spans="1:81" s="74" customFormat="1" ht="12" customHeight="1" x14ac:dyDescent="0.25">
      <c r="A54" s="263" t="s">
        <v>55</v>
      </c>
      <c r="B54" s="263"/>
      <c r="C54" s="203" t="s">
        <v>56</v>
      </c>
      <c r="D54" s="203"/>
      <c r="E54" s="203"/>
      <c r="F54" s="203"/>
      <c r="G54" s="203"/>
      <c r="H54" s="203" t="s">
        <v>57</v>
      </c>
      <c r="I54" s="203"/>
      <c r="J54" s="203"/>
      <c r="K54" s="203"/>
      <c r="L54" s="203"/>
      <c r="M54" s="203" t="s">
        <v>44</v>
      </c>
      <c r="N54" s="203"/>
      <c r="O54" s="203"/>
      <c r="P54" s="203" t="s">
        <v>58</v>
      </c>
      <c r="Q54" s="203"/>
      <c r="R54" s="203"/>
      <c r="S54" s="203" t="s">
        <v>59</v>
      </c>
      <c r="T54" s="203"/>
      <c r="U54" s="203" t="s">
        <v>244</v>
      </c>
      <c r="V54" s="203"/>
      <c r="W54" s="264" t="s">
        <v>60</v>
      </c>
      <c r="X54" s="203" t="s">
        <v>245</v>
      </c>
      <c r="Y54" s="203"/>
      <c r="Z54" s="203"/>
      <c r="AA54" s="203"/>
      <c r="AB54" s="381"/>
      <c r="AC54" s="382"/>
      <c r="AD54" s="382"/>
      <c r="AE54" s="382"/>
      <c r="AF54" s="383"/>
      <c r="AG54" s="92"/>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row>
    <row r="55" spans="1:81" s="74" customFormat="1" ht="12.75" customHeight="1" x14ac:dyDescent="0.25">
      <c r="A55" s="263"/>
      <c r="B55" s="263"/>
      <c r="C55" s="203"/>
      <c r="D55" s="203"/>
      <c r="E55" s="203"/>
      <c r="F55" s="203"/>
      <c r="G55" s="203"/>
      <c r="H55" s="203"/>
      <c r="I55" s="203"/>
      <c r="J55" s="203"/>
      <c r="K55" s="203"/>
      <c r="L55" s="203"/>
      <c r="M55" s="203"/>
      <c r="N55" s="203"/>
      <c r="O55" s="203"/>
      <c r="P55" s="203"/>
      <c r="Q55" s="203"/>
      <c r="R55" s="203"/>
      <c r="S55" s="203"/>
      <c r="T55" s="203"/>
      <c r="U55" s="203"/>
      <c r="V55" s="203"/>
      <c r="W55" s="264"/>
      <c r="X55" s="203"/>
      <c r="Y55" s="203"/>
      <c r="Z55" s="203"/>
      <c r="AA55" s="203"/>
      <c r="AB55" s="384"/>
      <c r="AC55" s="385"/>
      <c r="AD55" s="385"/>
      <c r="AE55" s="385"/>
      <c r="AF55" s="386"/>
      <c r="AG55" s="92"/>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row>
    <row r="56" spans="1:81" s="73" customFormat="1" ht="14.4" x14ac:dyDescent="0.3">
      <c r="A56" s="237">
        <v>1</v>
      </c>
      <c r="B56" s="237"/>
      <c r="C56" s="195"/>
      <c r="D56" s="195"/>
      <c r="E56" s="195"/>
      <c r="F56" s="195"/>
      <c r="G56" s="195"/>
      <c r="H56" s="195"/>
      <c r="I56" s="195"/>
      <c r="J56" s="195"/>
      <c r="K56" s="195"/>
      <c r="L56" s="195"/>
      <c r="M56" s="196"/>
      <c r="N56" s="196"/>
      <c r="O56" s="196"/>
      <c r="P56" s="197"/>
      <c r="Q56" s="197"/>
      <c r="R56" s="197"/>
      <c r="S56" s="198"/>
      <c r="T56" s="198"/>
      <c r="U56" s="224"/>
      <c r="V56" s="224"/>
      <c r="W56" s="84" t="str">
        <f t="shared" ref="W56:W65" si="0">IF(M56="","",VLOOKUP(agency,dept_lookup,2,FALSE))</f>
        <v/>
      </c>
      <c r="X56" s="224"/>
      <c r="Y56" s="224"/>
      <c r="Z56" s="224"/>
      <c r="AA56" s="224"/>
      <c r="AB56" s="226"/>
      <c r="AC56" s="226"/>
      <c r="AD56" s="226"/>
      <c r="AE56" s="226"/>
      <c r="AF56" s="226"/>
      <c r="AG56" s="91"/>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93"/>
      <c r="BJ56" s="93"/>
      <c r="BK56" s="93"/>
      <c r="BL56" s="93"/>
      <c r="BM56" s="93"/>
      <c r="BN56" s="89"/>
      <c r="BO56" s="89"/>
      <c r="BP56" s="89"/>
      <c r="BQ56" s="89"/>
      <c r="BR56" s="89"/>
      <c r="BS56" s="89"/>
      <c r="BT56" s="89"/>
      <c r="BU56" s="89"/>
      <c r="BV56" s="89"/>
      <c r="BW56" s="89"/>
      <c r="BX56" s="89"/>
      <c r="BY56" s="89"/>
      <c r="BZ56" s="89"/>
      <c r="CA56" s="89"/>
      <c r="CB56" s="89"/>
      <c r="CC56" s="89"/>
    </row>
    <row r="57" spans="1:81" s="73" customFormat="1" ht="14.4" x14ac:dyDescent="0.3">
      <c r="A57" s="237">
        <v>2</v>
      </c>
      <c r="B57" s="237"/>
      <c r="C57" s="195"/>
      <c r="D57" s="195"/>
      <c r="E57" s="195"/>
      <c r="F57" s="195"/>
      <c r="G57" s="195"/>
      <c r="H57" s="195"/>
      <c r="I57" s="195"/>
      <c r="J57" s="195"/>
      <c r="K57" s="195"/>
      <c r="L57" s="195"/>
      <c r="M57" s="196"/>
      <c r="N57" s="196"/>
      <c r="O57" s="196"/>
      <c r="P57" s="197"/>
      <c r="Q57" s="197"/>
      <c r="R57" s="197"/>
      <c r="S57" s="198"/>
      <c r="T57" s="198"/>
      <c r="U57" s="224"/>
      <c r="V57" s="224"/>
      <c r="W57" s="84" t="str">
        <f t="shared" si="0"/>
        <v/>
      </c>
      <c r="X57" s="224"/>
      <c r="Y57" s="224"/>
      <c r="Z57" s="224"/>
      <c r="AA57" s="224"/>
      <c r="AB57" s="226"/>
      <c r="AC57" s="226"/>
      <c r="AD57" s="226"/>
      <c r="AE57" s="226"/>
      <c r="AF57" s="226"/>
      <c r="AG57" s="91"/>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93"/>
      <c r="BJ57" s="93"/>
      <c r="BK57" s="93"/>
      <c r="BL57" s="93"/>
      <c r="BM57" s="93"/>
      <c r="BN57" s="89"/>
      <c r="BO57" s="89"/>
      <c r="BP57" s="89"/>
      <c r="BQ57" s="89"/>
      <c r="BR57" s="89"/>
      <c r="BS57" s="89"/>
      <c r="BT57" s="89"/>
      <c r="BU57" s="89"/>
      <c r="BV57" s="89"/>
      <c r="BW57" s="89"/>
      <c r="BX57" s="89"/>
      <c r="BY57" s="89"/>
      <c r="BZ57" s="89"/>
      <c r="CA57" s="89"/>
      <c r="CB57" s="89"/>
      <c r="CC57" s="89"/>
    </row>
    <row r="58" spans="1:81" s="73" customFormat="1" ht="14.4" x14ac:dyDescent="0.3">
      <c r="A58" s="237">
        <v>3</v>
      </c>
      <c r="B58" s="237"/>
      <c r="C58" s="195"/>
      <c r="D58" s="195"/>
      <c r="E58" s="195"/>
      <c r="F58" s="195"/>
      <c r="G58" s="195"/>
      <c r="H58" s="195"/>
      <c r="I58" s="195"/>
      <c r="J58" s="195"/>
      <c r="K58" s="195"/>
      <c r="L58" s="195"/>
      <c r="M58" s="196"/>
      <c r="N58" s="196"/>
      <c r="O58" s="196"/>
      <c r="P58" s="197"/>
      <c r="Q58" s="197"/>
      <c r="R58" s="197"/>
      <c r="S58" s="198"/>
      <c r="T58" s="198"/>
      <c r="U58" s="224"/>
      <c r="V58" s="224"/>
      <c r="W58" s="84" t="str">
        <f t="shared" si="0"/>
        <v/>
      </c>
      <c r="X58" s="224"/>
      <c r="Y58" s="224"/>
      <c r="Z58" s="224"/>
      <c r="AA58" s="224"/>
      <c r="AB58" s="226"/>
      <c r="AC58" s="226"/>
      <c r="AD58" s="226"/>
      <c r="AE58" s="226"/>
      <c r="AF58" s="226"/>
      <c r="AG58" s="91"/>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93"/>
      <c r="BJ58" s="93"/>
      <c r="BK58" s="93"/>
      <c r="BL58" s="93"/>
      <c r="BM58" s="93"/>
      <c r="BN58" s="89"/>
      <c r="BO58" s="89"/>
      <c r="BP58" s="89"/>
      <c r="BQ58" s="89"/>
      <c r="BR58" s="89"/>
      <c r="BS58" s="89"/>
      <c r="BT58" s="89"/>
      <c r="BU58" s="89"/>
      <c r="BV58" s="89"/>
      <c r="BW58" s="89"/>
      <c r="BX58" s="89"/>
      <c r="BY58" s="89"/>
      <c r="BZ58" s="89"/>
      <c r="CA58" s="89"/>
      <c r="CB58" s="89"/>
      <c r="CC58" s="89"/>
    </row>
    <row r="59" spans="1:81" s="73" customFormat="1" ht="14.4" x14ac:dyDescent="0.3">
      <c r="A59" s="237">
        <v>4</v>
      </c>
      <c r="B59" s="237"/>
      <c r="C59" s="195"/>
      <c r="D59" s="195"/>
      <c r="E59" s="195"/>
      <c r="F59" s="195"/>
      <c r="G59" s="195"/>
      <c r="H59" s="195"/>
      <c r="I59" s="195"/>
      <c r="J59" s="195"/>
      <c r="K59" s="195"/>
      <c r="L59" s="195"/>
      <c r="M59" s="196"/>
      <c r="N59" s="196"/>
      <c r="O59" s="196"/>
      <c r="P59" s="197"/>
      <c r="Q59" s="197"/>
      <c r="R59" s="197"/>
      <c r="S59" s="198"/>
      <c r="T59" s="198"/>
      <c r="U59" s="224"/>
      <c r="V59" s="224"/>
      <c r="W59" s="84" t="str">
        <f t="shared" si="0"/>
        <v/>
      </c>
      <c r="X59" s="224"/>
      <c r="Y59" s="224"/>
      <c r="Z59" s="224"/>
      <c r="AA59" s="224"/>
      <c r="AB59" s="226"/>
      <c r="AC59" s="226"/>
      <c r="AD59" s="226"/>
      <c r="AE59" s="226"/>
      <c r="AF59" s="226"/>
      <c r="AG59" s="91"/>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93"/>
      <c r="BJ59" s="93"/>
      <c r="BK59" s="93"/>
      <c r="BL59" s="93"/>
      <c r="BM59" s="93"/>
      <c r="BN59" s="89"/>
      <c r="BO59" s="89"/>
      <c r="BP59" s="89"/>
      <c r="BQ59" s="89"/>
      <c r="BR59" s="89"/>
      <c r="BS59" s="89"/>
      <c r="BT59" s="89"/>
      <c r="BU59" s="89"/>
      <c r="BV59" s="89"/>
      <c r="BW59" s="89"/>
      <c r="BX59" s="89"/>
      <c r="BY59" s="89"/>
      <c r="BZ59" s="89"/>
      <c r="CA59" s="89"/>
      <c r="CB59" s="89"/>
      <c r="CC59" s="89"/>
    </row>
    <row r="60" spans="1:81" s="73" customFormat="1" ht="14.4" x14ac:dyDescent="0.3">
      <c r="A60" s="237">
        <v>5</v>
      </c>
      <c r="B60" s="237"/>
      <c r="C60" s="195"/>
      <c r="D60" s="195"/>
      <c r="E60" s="195"/>
      <c r="F60" s="195"/>
      <c r="G60" s="195"/>
      <c r="H60" s="195"/>
      <c r="I60" s="195"/>
      <c r="J60" s="195"/>
      <c r="K60" s="195"/>
      <c r="L60" s="195"/>
      <c r="M60" s="196"/>
      <c r="N60" s="196"/>
      <c r="O60" s="196"/>
      <c r="P60" s="197"/>
      <c r="Q60" s="197"/>
      <c r="R60" s="197"/>
      <c r="S60" s="198"/>
      <c r="T60" s="198"/>
      <c r="U60" s="224"/>
      <c r="V60" s="224"/>
      <c r="W60" s="84" t="str">
        <f t="shared" si="0"/>
        <v/>
      </c>
      <c r="X60" s="224"/>
      <c r="Y60" s="224"/>
      <c r="Z60" s="224"/>
      <c r="AA60" s="224"/>
      <c r="AB60" s="226"/>
      <c r="AC60" s="226"/>
      <c r="AD60" s="226"/>
      <c r="AE60" s="226"/>
      <c r="AF60" s="226"/>
      <c r="AG60" s="91"/>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93"/>
      <c r="BJ60" s="93"/>
      <c r="BK60" s="93"/>
      <c r="BL60" s="93"/>
      <c r="BM60" s="93"/>
      <c r="BN60" s="89"/>
      <c r="BO60" s="89"/>
      <c r="BP60" s="89"/>
      <c r="BQ60" s="89"/>
      <c r="BR60" s="89"/>
      <c r="BS60" s="89"/>
      <c r="BT60" s="89"/>
      <c r="BU60" s="89"/>
      <c r="BV60" s="89"/>
      <c r="BW60" s="89"/>
      <c r="BX60" s="89"/>
      <c r="BY60" s="89"/>
      <c r="BZ60" s="89"/>
      <c r="CA60" s="89"/>
      <c r="CB60" s="89"/>
      <c r="CC60" s="89"/>
    </row>
    <row r="61" spans="1:81" s="73" customFormat="1" ht="14.4" x14ac:dyDescent="0.3">
      <c r="A61" s="237">
        <v>6</v>
      </c>
      <c r="B61" s="237"/>
      <c r="C61" s="195"/>
      <c r="D61" s="195"/>
      <c r="E61" s="195"/>
      <c r="F61" s="195"/>
      <c r="G61" s="195"/>
      <c r="H61" s="195"/>
      <c r="I61" s="195"/>
      <c r="J61" s="195"/>
      <c r="K61" s="195"/>
      <c r="L61" s="195"/>
      <c r="M61" s="196"/>
      <c r="N61" s="196"/>
      <c r="O61" s="196"/>
      <c r="P61" s="197"/>
      <c r="Q61" s="197"/>
      <c r="R61" s="197"/>
      <c r="S61" s="198"/>
      <c r="T61" s="198"/>
      <c r="U61" s="224"/>
      <c r="V61" s="224"/>
      <c r="W61" s="84" t="str">
        <f t="shared" si="0"/>
        <v/>
      </c>
      <c r="X61" s="224"/>
      <c r="Y61" s="224"/>
      <c r="Z61" s="224"/>
      <c r="AA61" s="224"/>
      <c r="AB61" s="226"/>
      <c r="AC61" s="226"/>
      <c r="AD61" s="226"/>
      <c r="AE61" s="226"/>
      <c r="AF61" s="226"/>
      <c r="AG61" s="91"/>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93"/>
      <c r="BJ61" s="93"/>
      <c r="BK61" s="93"/>
      <c r="BL61" s="93"/>
      <c r="BM61" s="93"/>
      <c r="BN61" s="89"/>
      <c r="BO61" s="89"/>
      <c r="BP61" s="89"/>
      <c r="BQ61" s="89"/>
      <c r="BR61" s="89"/>
      <c r="BS61" s="89"/>
      <c r="BT61" s="89"/>
      <c r="BU61" s="89"/>
      <c r="BV61" s="89"/>
      <c r="BW61" s="89"/>
      <c r="BX61" s="89"/>
      <c r="BY61" s="89"/>
      <c r="BZ61" s="89"/>
      <c r="CA61" s="89"/>
      <c r="CB61" s="89"/>
      <c r="CC61" s="89"/>
    </row>
    <row r="62" spans="1:81" s="73" customFormat="1" ht="14.4" x14ac:dyDescent="0.3">
      <c r="A62" s="237">
        <v>7</v>
      </c>
      <c r="B62" s="237"/>
      <c r="C62" s="195"/>
      <c r="D62" s="195"/>
      <c r="E62" s="195"/>
      <c r="F62" s="195"/>
      <c r="G62" s="195"/>
      <c r="H62" s="195"/>
      <c r="I62" s="195"/>
      <c r="J62" s="195"/>
      <c r="K62" s="195"/>
      <c r="L62" s="195"/>
      <c r="M62" s="196"/>
      <c r="N62" s="196"/>
      <c r="O62" s="196"/>
      <c r="P62" s="197"/>
      <c r="Q62" s="197"/>
      <c r="R62" s="197"/>
      <c r="S62" s="198"/>
      <c r="T62" s="198"/>
      <c r="U62" s="224"/>
      <c r="V62" s="224"/>
      <c r="W62" s="84" t="str">
        <f t="shared" si="0"/>
        <v/>
      </c>
      <c r="X62" s="224"/>
      <c r="Y62" s="224"/>
      <c r="Z62" s="224"/>
      <c r="AA62" s="224"/>
      <c r="AB62" s="226"/>
      <c r="AC62" s="226"/>
      <c r="AD62" s="226"/>
      <c r="AE62" s="226"/>
      <c r="AF62" s="226"/>
      <c r="AG62" s="91"/>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93"/>
      <c r="BJ62" s="93"/>
      <c r="BK62" s="93"/>
      <c r="BL62" s="93"/>
      <c r="BM62" s="93"/>
      <c r="BN62" s="89"/>
      <c r="BO62" s="89"/>
      <c r="BP62" s="89"/>
      <c r="BQ62" s="89"/>
      <c r="BR62" s="89"/>
      <c r="BS62" s="89"/>
      <c r="BT62" s="89"/>
      <c r="BU62" s="89"/>
      <c r="BV62" s="89"/>
      <c r="BW62" s="89"/>
      <c r="BX62" s="89"/>
      <c r="BY62" s="89"/>
      <c r="BZ62" s="89"/>
      <c r="CA62" s="89"/>
      <c r="CB62" s="89"/>
      <c r="CC62" s="89"/>
    </row>
    <row r="63" spans="1:81" s="73" customFormat="1" ht="14.4" x14ac:dyDescent="0.3">
      <c r="A63" s="237">
        <v>8</v>
      </c>
      <c r="B63" s="237"/>
      <c r="C63" s="195"/>
      <c r="D63" s="195"/>
      <c r="E63" s="195"/>
      <c r="F63" s="195"/>
      <c r="G63" s="195"/>
      <c r="H63" s="195"/>
      <c r="I63" s="195"/>
      <c r="J63" s="195"/>
      <c r="K63" s="195"/>
      <c r="L63" s="195"/>
      <c r="M63" s="196"/>
      <c r="N63" s="196"/>
      <c r="O63" s="196"/>
      <c r="P63" s="197"/>
      <c r="Q63" s="197"/>
      <c r="R63" s="197"/>
      <c r="S63" s="198"/>
      <c r="T63" s="198"/>
      <c r="U63" s="224"/>
      <c r="V63" s="224"/>
      <c r="W63" s="84" t="str">
        <f t="shared" si="0"/>
        <v/>
      </c>
      <c r="X63" s="224"/>
      <c r="Y63" s="224"/>
      <c r="Z63" s="224"/>
      <c r="AA63" s="224"/>
      <c r="AB63" s="226"/>
      <c r="AC63" s="226"/>
      <c r="AD63" s="226"/>
      <c r="AE63" s="226"/>
      <c r="AF63" s="226"/>
      <c r="AG63" s="91"/>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93"/>
      <c r="BJ63" s="93"/>
      <c r="BK63" s="93"/>
      <c r="BL63" s="93"/>
      <c r="BM63" s="93"/>
      <c r="BN63" s="89"/>
      <c r="BO63" s="89"/>
      <c r="BP63" s="89"/>
      <c r="BQ63" s="89"/>
      <c r="BR63" s="89"/>
      <c r="BS63" s="89"/>
      <c r="BT63" s="89"/>
      <c r="BU63" s="89"/>
      <c r="BV63" s="89"/>
      <c r="BW63" s="89"/>
      <c r="BX63" s="89"/>
      <c r="BY63" s="89"/>
      <c r="BZ63" s="89"/>
      <c r="CA63" s="89"/>
      <c r="CB63" s="89"/>
      <c r="CC63" s="89"/>
    </row>
    <row r="64" spans="1:81" s="73" customFormat="1" ht="14.4" x14ac:dyDescent="0.3">
      <c r="A64" s="237">
        <v>9</v>
      </c>
      <c r="B64" s="237"/>
      <c r="C64" s="195"/>
      <c r="D64" s="195"/>
      <c r="E64" s="195"/>
      <c r="F64" s="195"/>
      <c r="G64" s="195"/>
      <c r="H64" s="195"/>
      <c r="I64" s="195"/>
      <c r="J64" s="195"/>
      <c r="K64" s="195"/>
      <c r="L64" s="195"/>
      <c r="M64" s="196"/>
      <c r="N64" s="196"/>
      <c r="O64" s="196"/>
      <c r="P64" s="197"/>
      <c r="Q64" s="197"/>
      <c r="R64" s="197"/>
      <c r="S64" s="198"/>
      <c r="T64" s="198"/>
      <c r="U64" s="224"/>
      <c r="V64" s="224"/>
      <c r="W64" s="84" t="str">
        <f t="shared" si="0"/>
        <v/>
      </c>
      <c r="X64" s="224"/>
      <c r="Y64" s="224"/>
      <c r="Z64" s="224"/>
      <c r="AA64" s="224"/>
      <c r="AB64" s="226"/>
      <c r="AC64" s="226"/>
      <c r="AD64" s="226"/>
      <c r="AE64" s="226"/>
      <c r="AF64" s="226"/>
      <c r="AG64" s="91"/>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93"/>
      <c r="BJ64" s="93"/>
      <c r="BK64" s="93"/>
      <c r="BL64" s="93"/>
      <c r="BM64" s="93"/>
      <c r="BN64" s="89"/>
      <c r="BO64" s="89"/>
      <c r="BP64" s="89"/>
      <c r="BQ64" s="89"/>
      <c r="BR64" s="89"/>
      <c r="BS64" s="89"/>
      <c r="BT64" s="89"/>
      <c r="BU64" s="89"/>
      <c r="BV64" s="89"/>
      <c r="BW64" s="89"/>
      <c r="BX64" s="89"/>
      <c r="BY64" s="89"/>
      <c r="BZ64" s="89"/>
      <c r="CA64" s="89"/>
      <c r="CB64" s="89"/>
      <c r="CC64" s="89"/>
    </row>
    <row r="65" spans="1:81" s="73" customFormat="1" ht="14.4" x14ac:dyDescent="0.3">
      <c r="A65" s="237">
        <v>10</v>
      </c>
      <c r="B65" s="237"/>
      <c r="C65" s="195"/>
      <c r="D65" s="195"/>
      <c r="E65" s="195"/>
      <c r="F65" s="195"/>
      <c r="G65" s="195"/>
      <c r="H65" s="195"/>
      <c r="I65" s="195"/>
      <c r="J65" s="195"/>
      <c r="K65" s="195"/>
      <c r="L65" s="195"/>
      <c r="M65" s="196"/>
      <c r="N65" s="196"/>
      <c r="O65" s="196"/>
      <c r="P65" s="197"/>
      <c r="Q65" s="197"/>
      <c r="R65" s="197"/>
      <c r="S65" s="198"/>
      <c r="T65" s="198"/>
      <c r="U65" s="224"/>
      <c r="V65" s="224"/>
      <c r="W65" s="84" t="str">
        <f t="shared" si="0"/>
        <v/>
      </c>
      <c r="X65" s="224"/>
      <c r="Y65" s="224"/>
      <c r="Z65" s="224"/>
      <c r="AA65" s="224"/>
      <c r="AB65" s="226"/>
      <c r="AC65" s="226"/>
      <c r="AD65" s="226"/>
      <c r="AE65" s="226"/>
      <c r="AF65" s="226"/>
      <c r="AG65" s="91"/>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93"/>
      <c r="BJ65" s="93"/>
      <c r="BK65" s="93"/>
      <c r="BL65" s="93"/>
      <c r="BM65" s="93"/>
      <c r="BN65" s="89"/>
      <c r="BO65" s="89"/>
      <c r="BP65" s="89"/>
      <c r="BQ65" s="89"/>
      <c r="BR65" s="89"/>
      <c r="BS65" s="89"/>
      <c r="BT65" s="89"/>
      <c r="BU65" s="89"/>
      <c r="BV65" s="89"/>
      <c r="BW65" s="89"/>
      <c r="BX65" s="89"/>
      <c r="BY65" s="89"/>
      <c r="BZ65" s="89"/>
      <c r="CA65" s="89"/>
      <c r="CB65" s="89"/>
      <c r="CC65" s="89"/>
    </row>
    <row r="66" spans="1:81" s="5" customFormat="1" ht="12.9" customHeight="1" x14ac:dyDescent="0.2">
      <c r="A66" s="237" t="s">
        <v>61</v>
      </c>
      <c r="B66" s="237"/>
      <c r="C66" s="236" t="s">
        <v>250</v>
      </c>
      <c r="D66" s="236"/>
      <c r="E66" s="236"/>
      <c r="F66" s="236"/>
      <c r="G66" s="236"/>
      <c r="H66" s="236"/>
      <c r="I66" s="236"/>
      <c r="J66" s="236"/>
      <c r="K66" s="236"/>
      <c r="L66" s="236"/>
      <c r="M66" s="235">
        <f>SUM(M56:O65)</f>
        <v>0</v>
      </c>
      <c r="N66" s="235"/>
      <c r="O66" s="235"/>
      <c r="P66" s="359"/>
      <c r="Q66" s="360"/>
      <c r="R66" s="360"/>
      <c r="S66" s="360"/>
      <c r="T66" s="360"/>
      <c r="U66" s="360"/>
      <c r="V66" s="360"/>
      <c r="W66" s="360"/>
      <c r="X66" s="360"/>
      <c r="Y66" s="360"/>
      <c r="Z66" s="360"/>
      <c r="AA66" s="360"/>
      <c r="AB66" s="360"/>
      <c r="AC66" s="360"/>
      <c r="AD66" s="360"/>
      <c r="AE66" s="360"/>
      <c r="AF66" s="361"/>
      <c r="AG66" s="41"/>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row>
    <row r="67" spans="1:81" s="73" customFormat="1" ht="15" customHeight="1" x14ac:dyDescent="0.3">
      <c r="B67" s="82"/>
      <c r="C67" s="77"/>
      <c r="D67" s="77"/>
      <c r="E67" s="77"/>
      <c r="F67" s="77"/>
      <c r="G67" s="77"/>
      <c r="H67" s="77"/>
      <c r="I67" s="77"/>
      <c r="J67" s="77"/>
      <c r="K67" s="77"/>
      <c r="L67" s="77"/>
      <c r="M67" s="78"/>
      <c r="N67" s="78"/>
      <c r="O67" s="78"/>
      <c r="P67" s="79"/>
      <c r="Q67" s="79"/>
      <c r="R67" s="79"/>
      <c r="S67" s="80"/>
      <c r="T67" s="80"/>
      <c r="U67" s="76"/>
      <c r="V67" s="76"/>
      <c r="W67" s="81"/>
      <c r="X67" s="76"/>
      <c r="Y67" s="76"/>
      <c r="Z67" s="76"/>
      <c r="AA67" s="76"/>
      <c r="AB67" s="75"/>
      <c r="AC67" s="75"/>
      <c r="AD67" s="75"/>
      <c r="AE67" s="75"/>
      <c r="AF67" s="75"/>
      <c r="AG67" s="91"/>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93"/>
      <c r="BG67" s="93"/>
      <c r="BH67" s="93"/>
      <c r="BI67" s="93"/>
      <c r="BJ67" s="93"/>
      <c r="BK67" s="89"/>
      <c r="BL67" s="89"/>
      <c r="BM67" s="89"/>
      <c r="BN67" s="89"/>
      <c r="BO67" s="89"/>
      <c r="BP67" s="89"/>
      <c r="BQ67" s="89"/>
      <c r="BR67" s="89"/>
      <c r="BS67" s="89"/>
      <c r="BT67" s="89"/>
      <c r="BU67" s="89"/>
      <c r="BV67" s="89"/>
      <c r="BW67" s="89"/>
      <c r="BX67" s="89"/>
      <c r="BY67" s="89"/>
      <c r="BZ67" s="89"/>
      <c r="CA67" s="89"/>
      <c r="CB67" s="89"/>
      <c r="CC67" s="89"/>
    </row>
    <row r="68" spans="1:81" x14ac:dyDescent="0.25">
      <c r="A68" s="14" t="s">
        <v>62</v>
      </c>
      <c r="B68" s="2"/>
    </row>
    <row r="69" spans="1:81" x14ac:dyDescent="0.25">
      <c r="A69" s="2" t="s">
        <v>63</v>
      </c>
      <c r="B69" s="2" t="s">
        <v>64</v>
      </c>
    </row>
    <row r="70" spans="1:81" x14ac:dyDescent="0.25">
      <c r="A70" s="2" t="s">
        <v>65</v>
      </c>
      <c r="B70" s="2" t="s">
        <v>66</v>
      </c>
    </row>
    <row r="71" spans="1:81" x14ac:dyDescent="0.25">
      <c r="A71" s="2" t="s">
        <v>67</v>
      </c>
      <c r="B71" s="2" t="s">
        <v>68</v>
      </c>
    </row>
    <row r="72" spans="1:81" x14ac:dyDescent="0.25">
      <c r="A72" s="2" t="s">
        <v>69</v>
      </c>
      <c r="B72" s="2" t="s">
        <v>70</v>
      </c>
    </row>
    <row r="73" spans="1:81" x14ac:dyDescent="0.25">
      <c r="A73" s="2" t="s">
        <v>33</v>
      </c>
      <c r="B73" s="2" t="s">
        <v>71</v>
      </c>
    </row>
    <row r="74" spans="1:81" x14ac:dyDescent="0.25">
      <c r="A74" s="2" t="s">
        <v>72</v>
      </c>
      <c r="B74" t="s">
        <v>73</v>
      </c>
    </row>
    <row r="75" spans="1:81" x14ac:dyDescent="0.25">
      <c r="A75" s="2" t="s">
        <v>74</v>
      </c>
      <c r="B75" s="2" t="s">
        <v>75</v>
      </c>
    </row>
    <row r="76" spans="1:81" x14ac:dyDescent="0.25">
      <c r="A76" s="2" t="s">
        <v>76</v>
      </c>
      <c r="B76" s="2" t="s">
        <v>77</v>
      </c>
    </row>
    <row r="77" spans="1:81" x14ac:dyDescent="0.25">
      <c r="A77" s="2" t="s">
        <v>78</v>
      </c>
      <c r="B77" s="2" t="s">
        <v>79</v>
      </c>
    </row>
    <row r="78" spans="1:81" x14ac:dyDescent="0.25">
      <c r="A78" s="2" t="s">
        <v>80</v>
      </c>
      <c r="B78" s="2" t="s">
        <v>81</v>
      </c>
    </row>
    <row r="79" spans="1:81" x14ac:dyDescent="0.25">
      <c r="A79" s="2" t="s">
        <v>82</v>
      </c>
      <c r="B79" s="2" t="s">
        <v>83</v>
      </c>
    </row>
    <row r="80" spans="1:81" x14ac:dyDescent="0.25">
      <c r="A80" s="2" t="s">
        <v>84</v>
      </c>
      <c r="B80" s="2" t="s">
        <v>85</v>
      </c>
    </row>
    <row r="81" spans="1:2" x14ac:dyDescent="0.25">
      <c r="A81" s="2" t="s">
        <v>86</v>
      </c>
      <c r="B81" s="2" t="s">
        <v>87</v>
      </c>
    </row>
    <row r="82" spans="1:2" x14ac:dyDescent="0.25">
      <c r="A82" s="2" t="s">
        <v>88</v>
      </c>
      <c r="B82" s="2" t="s">
        <v>89</v>
      </c>
    </row>
    <row r="83" spans="1:2" x14ac:dyDescent="0.25">
      <c r="A83" s="2" t="s">
        <v>90</v>
      </c>
      <c r="B83" s="2" t="s">
        <v>91</v>
      </c>
    </row>
    <row r="84" spans="1:2" x14ac:dyDescent="0.25">
      <c r="A84" s="2" t="s">
        <v>92</v>
      </c>
      <c r="B84" s="2" t="s">
        <v>93</v>
      </c>
    </row>
    <row r="85" spans="1:2" x14ac:dyDescent="0.25">
      <c r="A85" s="2" t="s">
        <v>94</v>
      </c>
      <c r="B85" s="2" t="s">
        <v>95</v>
      </c>
    </row>
    <row r="87" spans="1:2" hidden="1" x14ac:dyDescent="0.25">
      <c r="A87" s="14" t="s">
        <v>96</v>
      </c>
    </row>
    <row r="88" spans="1:2" hidden="1" x14ac:dyDescent="0.25">
      <c r="A88" t="s">
        <v>97</v>
      </c>
      <c r="B88" s="83" t="s">
        <v>98</v>
      </c>
    </row>
    <row r="89" spans="1:2" hidden="1" x14ac:dyDescent="0.25">
      <c r="A89" t="s">
        <v>99</v>
      </c>
      <c r="B89" s="83" t="s">
        <v>100</v>
      </c>
    </row>
    <row r="90" spans="1:2" hidden="1" x14ac:dyDescent="0.25">
      <c r="A90" t="s">
        <v>101</v>
      </c>
      <c r="B90" s="83" t="s">
        <v>102</v>
      </c>
    </row>
    <row r="91" spans="1:2" hidden="1" x14ac:dyDescent="0.25">
      <c r="A91" t="s">
        <v>103</v>
      </c>
      <c r="B91" s="83" t="s">
        <v>104</v>
      </c>
    </row>
    <row r="92" spans="1:2" hidden="1" x14ac:dyDescent="0.25">
      <c r="A92" t="s">
        <v>105</v>
      </c>
      <c r="B92" s="83" t="s">
        <v>106</v>
      </c>
    </row>
    <row r="93" spans="1:2" hidden="1" x14ac:dyDescent="0.25">
      <c r="A93" t="s">
        <v>107</v>
      </c>
      <c r="B93" s="83" t="s">
        <v>108</v>
      </c>
    </row>
    <row r="94" spans="1:2" hidden="1" x14ac:dyDescent="0.25">
      <c r="A94" t="s">
        <v>109</v>
      </c>
      <c r="B94" s="83" t="s">
        <v>110</v>
      </c>
    </row>
    <row r="95" spans="1:2" hidden="1" x14ac:dyDescent="0.25">
      <c r="A95" t="s">
        <v>111</v>
      </c>
      <c r="B95" s="83" t="s">
        <v>112</v>
      </c>
    </row>
    <row r="96" spans="1:2" hidden="1" x14ac:dyDescent="0.25">
      <c r="A96" t="s">
        <v>113</v>
      </c>
      <c r="B96" s="83" t="s">
        <v>114</v>
      </c>
    </row>
    <row r="97" spans="1:2" hidden="1" x14ac:dyDescent="0.25">
      <c r="A97" t="s">
        <v>115</v>
      </c>
      <c r="B97" s="83" t="s">
        <v>116</v>
      </c>
    </row>
    <row r="98" spans="1:2" hidden="1" x14ac:dyDescent="0.25">
      <c r="A98" t="s">
        <v>117</v>
      </c>
      <c r="B98" s="83" t="s">
        <v>118</v>
      </c>
    </row>
    <row r="99" spans="1:2" hidden="1" x14ac:dyDescent="0.25">
      <c r="A99" t="s">
        <v>119</v>
      </c>
      <c r="B99" s="83" t="s">
        <v>120</v>
      </c>
    </row>
    <row r="100" spans="1:2" hidden="1" x14ac:dyDescent="0.25">
      <c r="A100" t="s">
        <v>121</v>
      </c>
      <c r="B100" s="83" t="s">
        <v>122</v>
      </c>
    </row>
    <row r="101" spans="1:2" hidden="1" x14ac:dyDescent="0.25">
      <c r="A101" t="s">
        <v>123</v>
      </c>
      <c r="B101" s="83" t="s">
        <v>124</v>
      </c>
    </row>
    <row r="102" spans="1:2" hidden="1" x14ac:dyDescent="0.25">
      <c r="A102" t="s">
        <v>125</v>
      </c>
      <c r="B102" s="83" t="s">
        <v>126</v>
      </c>
    </row>
    <row r="103" spans="1:2" hidden="1" x14ac:dyDescent="0.25">
      <c r="A103" t="s">
        <v>127</v>
      </c>
      <c r="B103" s="83" t="s">
        <v>128</v>
      </c>
    </row>
    <row r="104" spans="1:2" hidden="1" x14ac:dyDescent="0.25">
      <c r="A104" t="s">
        <v>129</v>
      </c>
      <c r="B104" s="83" t="s">
        <v>130</v>
      </c>
    </row>
    <row r="105" spans="1:2" hidden="1" x14ac:dyDescent="0.25">
      <c r="A105" t="s">
        <v>131</v>
      </c>
      <c r="B105" s="83" t="s">
        <v>132</v>
      </c>
    </row>
    <row r="106" spans="1:2" x14ac:dyDescent="0.25">
      <c r="A106" s="83"/>
    </row>
    <row r="107" spans="1:2" x14ac:dyDescent="0.25">
      <c r="A107" s="83"/>
    </row>
  </sheetData>
  <sheetProtection algorithmName="SHA-512" hashValue="rVl153qlcwVAA+KJzfg3ub1bJOSYhaE+mQez3i9kzN0M6A5n/Veu+zLuHZk8MJaht1cUCfFKSpPd7a4kFVnVvw==" saltValue="AGAmvDXNjS8EC1uL/Xv7JA==" spinCount="100000" sheet="1" objects="1" scenarios="1" formatCells="0" formatColumns="0" formatRows="0" selectLockedCells="1" sort="0" autoFilter="0"/>
  <mergeCells count="345">
    <mergeCell ref="P66:AF66"/>
    <mergeCell ref="T46:AF47"/>
    <mergeCell ref="T48:AF52"/>
    <mergeCell ref="M56:O56"/>
    <mergeCell ref="P56:R56"/>
    <mergeCell ref="S56:T56"/>
    <mergeCell ref="U56:V56"/>
    <mergeCell ref="AB56:AF56"/>
    <mergeCell ref="A35:J35"/>
    <mergeCell ref="T45:U45"/>
    <mergeCell ref="L37:P37"/>
    <mergeCell ref="A37:J37"/>
    <mergeCell ref="A53:T53"/>
    <mergeCell ref="AB53:AF55"/>
    <mergeCell ref="P57:R57"/>
    <mergeCell ref="AB57:AF57"/>
    <mergeCell ref="C58:G58"/>
    <mergeCell ref="V45:AC45"/>
    <mergeCell ref="S57:T57"/>
    <mergeCell ref="U57:V57"/>
    <mergeCell ref="X57:AA57"/>
    <mergeCell ref="H58:L58"/>
    <mergeCell ref="M58:O58"/>
    <mergeCell ref="P58:R58"/>
    <mergeCell ref="AD33:AF34"/>
    <mergeCell ref="A39:S39"/>
    <mergeCell ref="R40:S41"/>
    <mergeCell ref="R42:S42"/>
    <mergeCell ref="R43:S43"/>
    <mergeCell ref="AD29:AF30"/>
    <mergeCell ref="AA25:AC26"/>
    <mergeCell ref="AD25:AF26"/>
    <mergeCell ref="AD27:AF28"/>
    <mergeCell ref="U33:W34"/>
    <mergeCell ref="X33:Z34"/>
    <mergeCell ref="X35:Z35"/>
    <mergeCell ref="U35:W35"/>
    <mergeCell ref="L35:P35"/>
    <mergeCell ref="Q35:T35"/>
    <mergeCell ref="A31:C32"/>
    <mergeCell ref="Q31:R32"/>
    <mergeCell ref="S31:T32"/>
    <mergeCell ref="D32:E32"/>
    <mergeCell ref="D31:E31"/>
    <mergeCell ref="D25:E25"/>
    <mergeCell ref="A27:C28"/>
    <mergeCell ref="D27:E27"/>
    <mergeCell ref="X29:Z30"/>
    <mergeCell ref="AD31:AF32"/>
    <mergeCell ref="AG5:AN5"/>
    <mergeCell ref="A12:AF12"/>
    <mergeCell ref="F13:P14"/>
    <mergeCell ref="Q13:T13"/>
    <mergeCell ref="U13:W13"/>
    <mergeCell ref="X13:AC13"/>
    <mergeCell ref="AD13:AF14"/>
    <mergeCell ref="A14:C14"/>
    <mergeCell ref="AA17:AC18"/>
    <mergeCell ref="AA19:AC20"/>
    <mergeCell ref="A8:Q8"/>
    <mergeCell ref="R8:AF8"/>
    <mergeCell ref="AD21:AF22"/>
    <mergeCell ref="D22:E22"/>
    <mergeCell ref="S21:T22"/>
    <mergeCell ref="U21:W22"/>
    <mergeCell ref="AA31:AC32"/>
    <mergeCell ref="U31:W32"/>
    <mergeCell ref="X31:Z32"/>
    <mergeCell ref="F31:P32"/>
    <mergeCell ref="Q21:R22"/>
    <mergeCell ref="Q17:R18"/>
    <mergeCell ref="A19:C20"/>
    <mergeCell ref="Z7:AC7"/>
    <mergeCell ref="D21:E21"/>
    <mergeCell ref="AA23:AC24"/>
    <mergeCell ref="AA29:AC30"/>
    <mergeCell ref="X27:Z28"/>
    <mergeCell ref="A25:C26"/>
    <mergeCell ref="A23:C24"/>
    <mergeCell ref="F23:P24"/>
    <mergeCell ref="F21:P22"/>
    <mergeCell ref="Q23:R24"/>
    <mergeCell ref="X23:Z24"/>
    <mergeCell ref="D24:E24"/>
    <mergeCell ref="D23:E23"/>
    <mergeCell ref="U25:W26"/>
    <mergeCell ref="U27:W28"/>
    <mergeCell ref="S23:T24"/>
    <mergeCell ref="X21:Z22"/>
    <mergeCell ref="D15:E15"/>
    <mergeCell ref="Z5:AC5"/>
    <mergeCell ref="A5:L5"/>
    <mergeCell ref="M5:Y5"/>
    <mergeCell ref="A21:C22"/>
    <mergeCell ref="A15:C16"/>
    <mergeCell ref="AB10:AF10"/>
    <mergeCell ref="S15:T16"/>
    <mergeCell ref="U15:W16"/>
    <mergeCell ref="Q19:R20"/>
    <mergeCell ref="Q14:T14"/>
    <mergeCell ref="S19:T20"/>
    <mergeCell ref="U19:W20"/>
    <mergeCell ref="U17:W18"/>
    <mergeCell ref="AD5:AF5"/>
    <mergeCell ref="AD6:AF6"/>
    <mergeCell ref="AD7:AF7"/>
    <mergeCell ref="A6:L6"/>
    <mergeCell ref="A7:L7"/>
    <mergeCell ref="M6:Y6"/>
    <mergeCell ref="M7:Y7"/>
    <mergeCell ref="D16:E16"/>
    <mergeCell ref="Z6:AC6"/>
    <mergeCell ref="X15:Z16"/>
    <mergeCell ref="AD19:AF20"/>
    <mergeCell ref="AA14:AC14"/>
    <mergeCell ref="AA15:AC16"/>
    <mergeCell ref="AD15:AF16"/>
    <mergeCell ref="AD17:AF18"/>
    <mergeCell ref="U14:W14"/>
    <mergeCell ref="X14:Z14"/>
    <mergeCell ref="X19:Z20"/>
    <mergeCell ref="S27:T28"/>
    <mergeCell ref="U23:W24"/>
    <mergeCell ref="AA21:AC22"/>
    <mergeCell ref="S17:T18"/>
    <mergeCell ref="A1:F1"/>
    <mergeCell ref="A2:F2"/>
    <mergeCell ref="A3:F3"/>
    <mergeCell ref="J1:S3"/>
    <mergeCell ref="U1:Z1"/>
    <mergeCell ref="AA1:AF1"/>
    <mergeCell ref="AA2:AF3"/>
    <mergeCell ref="U2:Z3"/>
    <mergeCell ref="AD4:AF4"/>
    <mergeCell ref="Z4:AC4"/>
    <mergeCell ref="A4:L4"/>
    <mergeCell ref="M4:Y4"/>
    <mergeCell ref="AD23:AF24"/>
    <mergeCell ref="D13:E14"/>
    <mergeCell ref="X17:Z18"/>
    <mergeCell ref="R9:AF9"/>
    <mergeCell ref="A9:Q9"/>
    <mergeCell ref="I10:Q10"/>
    <mergeCell ref="AB11:AF11"/>
    <mergeCell ref="R10:AA10"/>
    <mergeCell ref="S54:T55"/>
    <mergeCell ref="U54:V55"/>
    <mergeCell ref="W54:W55"/>
    <mergeCell ref="A56:B56"/>
    <mergeCell ref="AB58:AF58"/>
    <mergeCell ref="AA33:AC34"/>
    <mergeCell ref="T40:Y40"/>
    <mergeCell ref="A10:H10"/>
    <mergeCell ref="R11:AA11"/>
    <mergeCell ref="AA27:AC28"/>
    <mergeCell ref="X25:Z26"/>
    <mergeCell ref="A29:C30"/>
    <mergeCell ref="F29:P30"/>
    <mergeCell ref="Q29:R30"/>
    <mergeCell ref="D29:E29"/>
    <mergeCell ref="F27:P28"/>
    <mergeCell ref="A11:H11"/>
    <mergeCell ref="I11:Q11"/>
    <mergeCell ref="F25:P26"/>
    <mergeCell ref="Q25:R26"/>
    <mergeCell ref="D26:E26"/>
    <mergeCell ref="S29:T30"/>
    <mergeCell ref="U29:W30"/>
    <mergeCell ref="D30:E30"/>
    <mergeCell ref="H65:L65"/>
    <mergeCell ref="A62:B62"/>
    <mergeCell ref="C62:G62"/>
    <mergeCell ref="H62:L62"/>
    <mergeCell ref="AD36:AF36"/>
    <mergeCell ref="AD35:AF35"/>
    <mergeCell ref="AA35:AC35"/>
    <mergeCell ref="AD39:AF40"/>
    <mergeCell ref="AD37:AF37"/>
    <mergeCell ref="AD42:AF43"/>
    <mergeCell ref="AD44:AF45"/>
    <mergeCell ref="T41:AC41"/>
    <mergeCell ref="AD41:AF41"/>
    <mergeCell ref="AD38:AF38"/>
    <mergeCell ref="T44:AC44"/>
    <mergeCell ref="Z40:AC40"/>
    <mergeCell ref="T39:Y39"/>
    <mergeCell ref="Z39:AC39"/>
    <mergeCell ref="X54:AA55"/>
    <mergeCell ref="A54:B55"/>
    <mergeCell ref="H56:L56"/>
    <mergeCell ref="C56:G56"/>
    <mergeCell ref="M54:O55"/>
    <mergeCell ref="P54:R55"/>
    <mergeCell ref="M66:O66"/>
    <mergeCell ref="C66:L66"/>
    <mergeCell ref="A57:B57"/>
    <mergeCell ref="C57:G57"/>
    <mergeCell ref="H57:L57"/>
    <mergeCell ref="M57:O57"/>
    <mergeCell ref="M64:O64"/>
    <mergeCell ref="M65:O65"/>
    <mergeCell ref="A60:B60"/>
    <mergeCell ref="C60:G60"/>
    <mergeCell ref="H60:L60"/>
    <mergeCell ref="M60:O60"/>
    <mergeCell ref="A58:B58"/>
    <mergeCell ref="A59:B59"/>
    <mergeCell ref="A61:B61"/>
    <mergeCell ref="A65:B65"/>
    <mergeCell ref="A66:B66"/>
    <mergeCell ref="C59:G59"/>
    <mergeCell ref="H59:L59"/>
    <mergeCell ref="A63:B63"/>
    <mergeCell ref="A64:B64"/>
    <mergeCell ref="C64:G64"/>
    <mergeCell ref="H64:L64"/>
    <mergeCell ref="C65:G65"/>
    <mergeCell ref="P64:R64"/>
    <mergeCell ref="S64:T64"/>
    <mergeCell ref="U64:V64"/>
    <mergeCell ref="AB59:AF59"/>
    <mergeCell ref="M59:O59"/>
    <mergeCell ref="P59:R59"/>
    <mergeCell ref="S59:T59"/>
    <mergeCell ref="U59:V59"/>
    <mergeCell ref="X59:AA59"/>
    <mergeCell ref="X61:AA61"/>
    <mergeCell ref="AB61:AF61"/>
    <mergeCell ref="P60:R60"/>
    <mergeCell ref="S60:T60"/>
    <mergeCell ref="U60:V60"/>
    <mergeCell ref="X60:AA60"/>
    <mergeCell ref="AB60:AF60"/>
    <mergeCell ref="X62:AA62"/>
    <mergeCell ref="M61:O61"/>
    <mergeCell ref="P61:R61"/>
    <mergeCell ref="S61:T61"/>
    <mergeCell ref="U61:V61"/>
    <mergeCell ref="M62:O62"/>
    <mergeCell ref="X65:AA65"/>
    <mergeCell ref="AB65:AF65"/>
    <mergeCell ref="T42:Z43"/>
    <mergeCell ref="AA42:AC43"/>
    <mergeCell ref="C63:G63"/>
    <mergeCell ref="H63:L63"/>
    <mergeCell ref="M63:O63"/>
    <mergeCell ref="P63:R63"/>
    <mergeCell ref="S63:T63"/>
    <mergeCell ref="U63:V63"/>
    <mergeCell ref="X63:AA63"/>
    <mergeCell ref="AB63:AF63"/>
    <mergeCell ref="C61:G61"/>
    <mergeCell ref="H61:L61"/>
    <mergeCell ref="X64:AA64"/>
    <mergeCell ref="AB64:AF64"/>
    <mergeCell ref="L44:N44"/>
    <mergeCell ref="O44:Q44"/>
    <mergeCell ref="R44:S44"/>
    <mergeCell ref="B45:F45"/>
    <mergeCell ref="G45:K45"/>
    <mergeCell ref="P62:R62"/>
    <mergeCell ref="AB62:AF62"/>
    <mergeCell ref="S62:T62"/>
    <mergeCell ref="S33:T34"/>
    <mergeCell ref="D33:E33"/>
    <mergeCell ref="D34:E34"/>
    <mergeCell ref="Q27:R28"/>
    <mergeCell ref="D28:E28"/>
    <mergeCell ref="S25:T26"/>
    <mergeCell ref="P65:R65"/>
    <mergeCell ref="S65:T65"/>
    <mergeCell ref="U65:V65"/>
    <mergeCell ref="U62:V62"/>
    <mergeCell ref="U53:AA53"/>
    <mergeCell ref="B43:F43"/>
    <mergeCell ref="G43:K43"/>
    <mergeCell ref="L43:N43"/>
    <mergeCell ref="O43:Q43"/>
    <mergeCell ref="B44:F44"/>
    <mergeCell ref="G44:K44"/>
    <mergeCell ref="L40:N41"/>
    <mergeCell ref="S58:T58"/>
    <mergeCell ref="U58:V58"/>
    <mergeCell ref="X58:AA58"/>
    <mergeCell ref="C54:G55"/>
    <mergeCell ref="H54:L55"/>
    <mergeCell ref="X56:AA56"/>
    <mergeCell ref="Q15:R16"/>
    <mergeCell ref="L42:N42"/>
    <mergeCell ref="B40:F41"/>
    <mergeCell ref="G40:K41"/>
    <mergeCell ref="O40:Q41"/>
    <mergeCell ref="B42:F42"/>
    <mergeCell ref="G42:K42"/>
    <mergeCell ref="O42:Q42"/>
    <mergeCell ref="A40:A41"/>
    <mergeCell ref="A33:C34"/>
    <mergeCell ref="F33:P34"/>
    <mergeCell ref="Q33:R34"/>
    <mergeCell ref="D19:E19"/>
    <mergeCell ref="F19:P20"/>
    <mergeCell ref="D20:E20"/>
    <mergeCell ref="A17:C18"/>
    <mergeCell ref="D17:E17"/>
    <mergeCell ref="F17:P18"/>
    <mergeCell ref="D18:E18"/>
    <mergeCell ref="F15:P16"/>
    <mergeCell ref="O45:Q45"/>
    <mergeCell ref="R45:S45"/>
    <mergeCell ref="B46:F46"/>
    <mergeCell ref="G46:K46"/>
    <mergeCell ref="L46:N46"/>
    <mergeCell ref="O46:Q46"/>
    <mergeCell ref="R46:S46"/>
    <mergeCell ref="B47:F47"/>
    <mergeCell ref="G47:K47"/>
    <mergeCell ref="L47:N47"/>
    <mergeCell ref="O47:Q47"/>
    <mergeCell ref="R47:S47"/>
    <mergeCell ref="L45:N45"/>
    <mergeCell ref="B48:F48"/>
    <mergeCell ref="G48:K48"/>
    <mergeCell ref="L48:N48"/>
    <mergeCell ref="O48:Q48"/>
    <mergeCell ref="R48:S48"/>
    <mergeCell ref="B49:F49"/>
    <mergeCell ref="G49:K49"/>
    <mergeCell ref="L49:N49"/>
    <mergeCell ref="O49:Q49"/>
    <mergeCell ref="R49:S49"/>
    <mergeCell ref="B52:F52"/>
    <mergeCell ref="G52:K52"/>
    <mergeCell ref="L52:N52"/>
    <mergeCell ref="O52:Q52"/>
    <mergeCell ref="R52:S52"/>
    <mergeCell ref="B50:F50"/>
    <mergeCell ref="G50:K50"/>
    <mergeCell ref="L50:N50"/>
    <mergeCell ref="O50:Q50"/>
    <mergeCell ref="R50:S50"/>
    <mergeCell ref="B51:F51"/>
    <mergeCell ref="G51:K51"/>
    <mergeCell ref="L51:N51"/>
    <mergeCell ref="O51:Q51"/>
    <mergeCell ref="R51:S51"/>
  </mergeCells>
  <phoneticPr fontId="2" type="noConversion"/>
  <conditionalFormatting sqref="M7 Z7 AD7 A15:AF34">
    <cfRule type="cellIs" dxfId="13" priority="14" stopIfTrue="1" operator="equal">
      <formula>0</formula>
    </cfRule>
  </conditionalFormatting>
  <conditionalFormatting sqref="R42:S52">
    <cfRule type="cellIs" dxfId="12" priority="2" stopIfTrue="1" operator="equal">
      <formula>0</formula>
    </cfRule>
  </conditionalFormatting>
  <conditionalFormatting sqref="S56:T65">
    <cfRule type="cellIs" dxfId="11" priority="1" stopIfTrue="1" operator="equal">
      <formula>0</formula>
    </cfRule>
  </conditionalFormatting>
  <conditionalFormatting sqref="S67:T67">
    <cfRule type="cellIs" dxfId="10" priority="12" stopIfTrue="1" operator="equal">
      <formula>0</formula>
    </cfRule>
  </conditionalFormatting>
  <conditionalFormatting sqref="U2">
    <cfRule type="cellIs" dxfId="9" priority="15" stopIfTrue="1" operator="equal">
      <formula>0</formula>
    </cfRule>
  </conditionalFormatting>
  <conditionalFormatting sqref="W67">
    <cfRule type="containsErrors" dxfId="8" priority="11">
      <formula>ISERROR(W67)</formula>
    </cfRule>
  </conditionalFormatting>
  <conditionalFormatting sqref="AD39 Z40 A42:S52 C56:V65 AA2 A5:AF5 A7 A9:AF9 A11:AF11 A35 L35 A37 L37 V45 T48 X56:AF65 C66">
    <cfRule type="cellIs" dxfId="7" priority="16" stopIfTrue="1" operator="equal">
      <formula>0</formula>
    </cfRule>
  </conditionalFormatting>
  <conditionalFormatting sqref="AD39:AF40 Z40:AC40">
    <cfRule type="expression" dxfId="6" priority="5">
      <formula>$T$40="NO"</formula>
    </cfRule>
  </conditionalFormatting>
  <dataValidations count="9">
    <dataValidation operator="equal" allowBlank="1" showInputMessage="1" showErrorMessage="1" sqref="M66" xr:uid="{00000000-0002-0000-0000-000000000000}"/>
    <dataValidation type="list" allowBlank="1" showInputMessage="1" showErrorMessage="1" sqref="D15:E15 D19:E19 D17:E17 D21:E21 D23:E23 D25:E25 D27:E27 D29:E29 D31:E31 D33:E33" xr:uid="{00000000-0002-0000-0000-000001000000}">
      <formula1>$AP$14:$AP$17</formula1>
    </dataValidation>
    <dataValidation type="list" allowBlank="1" showInputMessage="1" showErrorMessage="1" sqref="D16:E16 D20:E20 D18:E18 D22:E22 D24:E24 D26:E26 D28:E28 D30:E30 D32:E32 D34:E34" xr:uid="{00000000-0002-0000-0000-000002000000}">
      <formula1>$AO$14:$AO$17</formula1>
    </dataValidation>
    <dataValidation type="list" showInputMessage="1" showErrorMessage="1" errorTitle="Please select a bargaining unit." error="In order to proceed, please select a valid value from the drop-down box.  If you require a definition of the BU codes used, please click on the BU: link to go to the end of this worksheet." sqref="AD5:AF5" xr:uid="{00000000-0002-0000-0000-000003000000}">
      <formula1>BU</formula1>
    </dataValidation>
    <dataValidation type="list" allowBlank="1" showInputMessage="1" showErrorMessage="1" sqref="A7" xr:uid="{00000000-0002-0000-0000-000004000000}">
      <formula1>DEPTS</formula1>
    </dataValidation>
    <dataValidation type="list" allowBlank="1" showInputMessage="1" showErrorMessage="1" sqref="AA42:AC43 T40:Y40" xr:uid="{00000000-0002-0000-0000-000005000000}">
      <formula1>"YES,NO"</formula1>
    </dataValidation>
    <dataValidation type="date" allowBlank="1" showInputMessage="1" showErrorMessage="1" errorTitle="Date outside of allowable range." error="This form should only be used to report a move with dates on or after January 1, 2015. If you have a move with dates prior to January 1, 2015, please contact the DOA DOF Webmaster at doa.dof@alaska.gov for the correct form." sqref="A11:Q11" xr:uid="{00000000-0002-0000-0000-000006000000}">
      <formula1>42005</formula1>
      <formula2>73050</formula2>
    </dataValidation>
    <dataValidation type="date" allowBlank="1" showInputMessage="1" showErrorMessage="1" errorTitle="Date outside of allowable range." error="This form should only be used to report a move with dates on or after January 1, 2015." sqref="A15:C34" xr:uid="{00000000-0002-0000-0000-000007000000}">
      <formula1>42005</formula1>
      <formula2>73050</formula2>
    </dataValidation>
    <dataValidation type="list" allowBlank="1" showInputMessage="1" showErrorMessage="1" sqref="R42:S52 S56:T65" xr:uid="{355F11C1-34D5-4DA9-AC76-24A3A474B286}">
      <formula1>"2028,2029,2030,2031,2032,2033,2034,2035"</formula1>
    </dataValidation>
  </dataValidations>
  <hyperlinks>
    <hyperlink ref="AD4:AF4" location="BU" display="BU" xr:uid="{00000000-0004-0000-0000-000000000000}"/>
  </hyperlinks>
  <printOptions horizontalCentered="1" verticalCentered="1"/>
  <pageMargins left="0.25" right="0.25" top="0.25" bottom="0.35" header="0.5" footer="0.25"/>
  <pageSetup scale="87" orientation="portrait" r:id="rId1"/>
  <headerFooter>
    <oddFooter>&amp;L&amp;8MOVING EXPENSE REPORT&amp;R&amp;8Revised 12/312024</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C69"/>
  <sheetViews>
    <sheetView showGridLines="0" zoomScaleNormal="100" workbookViewId="0">
      <pane ySplit="8" topLeftCell="A9" activePane="bottomLeft" state="frozen"/>
      <selection activeCell="Z2" sqref="Z2:AF3"/>
      <selection pane="bottomLeft" activeCell="A9" sqref="A9:C10"/>
    </sheetView>
  </sheetViews>
  <sheetFormatPr defaultColWidth="3.6640625" defaultRowHeight="13.2" x14ac:dyDescent="0.25"/>
  <cols>
    <col min="1" max="3" width="3.6640625" customWidth="1"/>
    <col min="4" max="5" width="3.88671875" customWidth="1"/>
    <col min="6" max="33" width="3.6640625" customWidth="1"/>
    <col min="34" max="35" width="3.6640625" style="15" customWidth="1"/>
    <col min="36" max="36" width="11.6640625" style="15" bestFit="1" customWidth="1"/>
  </cols>
  <sheetData>
    <row r="1" spans="1:41" s="31" customFormat="1" ht="15.9" customHeight="1" x14ac:dyDescent="0.3">
      <c r="A1" s="401" t="s">
        <v>0</v>
      </c>
      <c r="B1" s="402"/>
      <c r="C1" s="402"/>
      <c r="D1" s="402"/>
      <c r="E1" s="402"/>
      <c r="F1" s="403"/>
      <c r="G1" s="29"/>
      <c r="H1" s="29"/>
      <c r="I1" s="29"/>
      <c r="J1" s="407" t="s">
        <v>1</v>
      </c>
      <c r="K1" s="407"/>
      <c r="L1" s="407"/>
      <c r="M1" s="407"/>
      <c r="N1" s="407"/>
      <c r="O1" s="407"/>
      <c r="P1" s="407"/>
      <c r="Q1" s="407"/>
      <c r="R1" s="407"/>
      <c r="S1" s="407"/>
      <c r="T1" s="30"/>
      <c r="U1" s="297" t="s">
        <v>2</v>
      </c>
      <c r="V1" s="298"/>
      <c r="W1" s="298"/>
      <c r="X1" s="298"/>
      <c r="Y1" s="298"/>
      <c r="Z1" s="299"/>
      <c r="AA1" s="297" t="s">
        <v>3</v>
      </c>
      <c r="AB1" s="298"/>
      <c r="AC1" s="298"/>
      <c r="AD1" s="298"/>
      <c r="AE1" s="298"/>
      <c r="AF1" s="299"/>
      <c r="AG1" s="42"/>
      <c r="AJ1" s="32"/>
      <c r="AK1" s="32"/>
      <c r="AL1" s="32"/>
      <c r="AM1" s="32"/>
      <c r="AN1" s="32"/>
      <c r="AO1" s="32"/>
    </row>
    <row r="2" spans="1:41" s="31" customFormat="1" ht="15.9" customHeight="1" x14ac:dyDescent="0.3">
      <c r="A2" s="404" t="s">
        <v>4</v>
      </c>
      <c r="B2" s="405"/>
      <c r="C2" s="405"/>
      <c r="D2" s="405"/>
      <c r="E2" s="405"/>
      <c r="F2" s="406"/>
      <c r="J2" s="408"/>
      <c r="K2" s="408"/>
      <c r="L2" s="408"/>
      <c r="M2" s="408"/>
      <c r="N2" s="408"/>
      <c r="O2" s="408"/>
      <c r="P2" s="408"/>
      <c r="Q2" s="408"/>
      <c r="R2" s="408"/>
      <c r="S2" s="408"/>
      <c r="T2" s="33"/>
      <c r="U2" s="410" t="str">
        <f>IF(ta_no="","",ta_no)</f>
        <v/>
      </c>
      <c r="V2" s="411"/>
      <c r="W2" s="411"/>
      <c r="X2" s="411"/>
      <c r="Y2" s="411"/>
      <c r="Z2" s="412"/>
      <c r="AA2" s="300" t="str">
        <f>IF(date="","",date)</f>
        <v/>
      </c>
      <c r="AB2" s="301"/>
      <c r="AC2" s="301"/>
      <c r="AD2" s="301"/>
      <c r="AE2" s="301"/>
      <c r="AF2" s="302"/>
      <c r="AJ2" s="32"/>
      <c r="AK2" s="32"/>
      <c r="AL2" s="32"/>
      <c r="AM2" s="32"/>
      <c r="AN2" s="32"/>
      <c r="AO2" s="32"/>
    </row>
    <row r="3" spans="1:41" s="31" customFormat="1" ht="15.9" customHeight="1" x14ac:dyDescent="0.3">
      <c r="A3" s="404" t="s">
        <v>5</v>
      </c>
      <c r="B3" s="405"/>
      <c r="C3" s="405"/>
      <c r="D3" s="405"/>
      <c r="E3" s="405"/>
      <c r="F3" s="406"/>
      <c r="J3" s="409"/>
      <c r="K3" s="409"/>
      <c r="L3" s="409"/>
      <c r="M3" s="409"/>
      <c r="N3" s="409"/>
      <c r="O3" s="409"/>
      <c r="P3" s="409"/>
      <c r="Q3" s="409"/>
      <c r="R3" s="409"/>
      <c r="S3" s="409"/>
      <c r="T3" s="34"/>
      <c r="U3" s="338"/>
      <c r="V3" s="339"/>
      <c r="W3" s="339"/>
      <c r="X3" s="339"/>
      <c r="Y3" s="339"/>
      <c r="Z3" s="340"/>
      <c r="AA3" s="303"/>
      <c r="AB3" s="304"/>
      <c r="AC3" s="304"/>
      <c r="AD3" s="304"/>
      <c r="AE3" s="304"/>
      <c r="AF3" s="305"/>
      <c r="AJ3" s="32"/>
      <c r="AK3" s="32"/>
      <c r="AL3" s="32"/>
      <c r="AM3" s="32"/>
      <c r="AN3" s="32"/>
      <c r="AO3" s="32"/>
    </row>
    <row r="4" spans="1:41" s="1" customFormat="1" ht="10.199999999999999" x14ac:dyDescent="0.2">
      <c r="A4" s="318" t="s">
        <v>6</v>
      </c>
      <c r="B4" s="319"/>
      <c r="C4" s="319"/>
      <c r="D4" s="319"/>
      <c r="E4" s="319"/>
      <c r="F4" s="319"/>
      <c r="G4" s="319"/>
      <c r="H4" s="319"/>
      <c r="I4" s="319"/>
      <c r="J4" s="319"/>
      <c r="K4" s="319"/>
      <c r="L4" s="320"/>
      <c r="M4" s="318" t="s">
        <v>7</v>
      </c>
      <c r="N4" s="319"/>
      <c r="O4" s="319"/>
      <c r="P4" s="319"/>
      <c r="Q4" s="319"/>
      <c r="R4" s="319"/>
      <c r="S4" s="319"/>
      <c r="T4" s="319"/>
      <c r="U4" s="319"/>
      <c r="V4" s="319"/>
      <c r="W4" s="319"/>
      <c r="X4" s="319"/>
      <c r="Y4" s="320"/>
      <c r="Z4" s="315" t="s">
        <v>8</v>
      </c>
      <c r="AA4" s="316"/>
      <c r="AB4" s="316"/>
      <c r="AC4" s="317"/>
      <c r="AD4" s="315" t="s">
        <v>9</v>
      </c>
      <c r="AE4" s="316"/>
      <c r="AF4" s="317"/>
      <c r="AH4" s="18"/>
      <c r="AI4" s="18"/>
      <c r="AJ4" s="18"/>
    </row>
    <row r="5" spans="1:41" ht="20.25" customHeight="1" x14ac:dyDescent="0.25">
      <c r="A5" s="395" t="str">
        <f>IF(EE_Name="","",EE_Name)</f>
        <v/>
      </c>
      <c r="B5" s="396"/>
      <c r="C5" s="396"/>
      <c r="D5" s="396"/>
      <c r="E5" s="396"/>
      <c r="F5" s="396"/>
      <c r="G5" s="396"/>
      <c r="H5" s="396"/>
      <c r="I5" s="396"/>
      <c r="J5" s="396"/>
      <c r="K5" s="396"/>
      <c r="L5" s="400"/>
      <c r="M5" s="395" t="str">
        <f>IF(Title="","",Title)</f>
        <v/>
      </c>
      <c r="N5" s="396"/>
      <c r="O5" s="396"/>
      <c r="P5" s="396"/>
      <c r="Q5" s="396"/>
      <c r="R5" s="396"/>
      <c r="S5" s="396"/>
      <c r="T5" s="396"/>
      <c r="U5" s="396"/>
      <c r="V5" s="396"/>
      <c r="W5" s="396"/>
      <c r="X5" s="396"/>
      <c r="Y5" s="400"/>
      <c r="Z5" s="395" t="str">
        <f>IF(PCN="","",PCN)</f>
        <v/>
      </c>
      <c r="AA5" s="396"/>
      <c r="AB5" s="396"/>
      <c r="AC5" s="396"/>
      <c r="AD5" s="397" t="str">
        <f>IF(BU_Select="","",BU_Select)</f>
        <v/>
      </c>
      <c r="AE5" s="398"/>
      <c r="AF5" s="399"/>
    </row>
    <row r="6" spans="1:41" s="2" customFormat="1" x14ac:dyDescent="0.25">
      <c r="A6" s="345" t="s">
        <v>19</v>
      </c>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7"/>
      <c r="AH6" s="15"/>
      <c r="AI6" s="15"/>
      <c r="AJ6" s="15"/>
    </row>
    <row r="7" spans="1:41" s="3" customFormat="1" ht="24.75" customHeight="1" x14ac:dyDescent="0.2">
      <c r="A7" s="108"/>
      <c r="B7" s="109"/>
      <c r="C7" s="110"/>
      <c r="D7" s="321" t="s">
        <v>20</v>
      </c>
      <c r="E7" s="322"/>
      <c r="F7" s="321" t="s">
        <v>21</v>
      </c>
      <c r="G7" s="348"/>
      <c r="H7" s="348"/>
      <c r="I7" s="348"/>
      <c r="J7" s="348"/>
      <c r="K7" s="348"/>
      <c r="L7" s="348"/>
      <c r="M7" s="348"/>
      <c r="N7" s="348"/>
      <c r="O7" s="348"/>
      <c r="P7" s="348"/>
      <c r="Q7" s="321" t="s">
        <v>22</v>
      </c>
      <c r="R7" s="348"/>
      <c r="S7" s="348"/>
      <c r="T7" s="322"/>
      <c r="U7" s="321" t="s">
        <v>23</v>
      </c>
      <c r="V7" s="348"/>
      <c r="W7" s="322"/>
      <c r="X7" s="349" t="s">
        <v>24</v>
      </c>
      <c r="Y7" s="350"/>
      <c r="Z7" s="350"/>
      <c r="AA7" s="350"/>
      <c r="AB7" s="350"/>
      <c r="AC7" s="351"/>
      <c r="AD7" s="352" t="s">
        <v>25</v>
      </c>
      <c r="AE7" s="352"/>
      <c r="AF7" s="352"/>
      <c r="AH7" s="16"/>
      <c r="AI7" s="16"/>
      <c r="AJ7" s="16"/>
    </row>
    <row r="8" spans="1:41" s="3" customFormat="1" ht="9.6" x14ac:dyDescent="0.2">
      <c r="A8" s="330" t="s">
        <v>3</v>
      </c>
      <c r="B8" s="330"/>
      <c r="C8" s="330"/>
      <c r="D8" s="323"/>
      <c r="E8" s="324"/>
      <c r="F8" s="323"/>
      <c r="G8" s="334"/>
      <c r="H8" s="334"/>
      <c r="I8" s="334"/>
      <c r="J8" s="334"/>
      <c r="K8" s="334"/>
      <c r="L8" s="334"/>
      <c r="M8" s="334"/>
      <c r="N8" s="334"/>
      <c r="O8" s="334"/>
      <c r="P8" s="334"/>
      <c r="Q8" s="323" t="s">
        <v>26</v>
      </c>
      <c r="R8" s="334"/>
      <c r="S8" s="334"/>
      <c r="T8" s="324"/>
      <c r="U8" s="330" t="s">
        <v>27</v>
      </c>
      <c r="V8" s="330"/>
      <c r="W8" s="330"/>
      <c r="X8" s="329" t="s">
        <v>28</v>
      </c>
      <c r="Y8" s="331"/>
      <c r="Z8" s="331"/>
      <c r="AA8" s="328" t="s">
        <v>29</v>
      </c>
      <c r="AB8" s="328"/>
      <c r="AC8" s="329"/>
      <c r="AD8" s="352"/>
      <c r="AE8" s="352"/>
      <c r="AF8" s="352"/>
      <c r="AH8" s="16"/>
      <c r="AI8" s="16"/>
      <c r="AJ8" s="16"/>
    </row>
    <row r="9" spans="1:41" s="4" customFormat="1" ht="12.75" customHeight="1" x14ac:dyDescent="0.2">
      <c r="A9" s="389"/>
      <c r="B9" s="390"/>
      <c r="C9" s="391"/>
      <c r="D9" s="387"/>
      <c r="E9" s="388"/>
      <c r="F9" s="212"/>
      <c r="G9" s="213"/>
      <c r="H9" s="213"/>
      <c r="I9" s="213"/>
      <c r="J9" s="213"/>
      <c r="K9" s="213"/>
      <c r="L9" s="213"/>
      <c r="M9" s="213"/>
      <c r="N9" s="213"/>
      <c r="O9" s="213"/>
      <c r="P9" s="214"/>
      <c r="Q9" s="199"/>
      <c r="R9" s="200"/>
      <c r="S9" s="220">
        <f>IF(A9="",0,(IF(A9&gt;='MER - Page 1'!$AT$15,'MER - Page 1'!$AU$15,'MER - Page 1'!$AU$16)))</f>
        <v>0</v>
      </c>
      <c r="T9" s="221"/>
      <c r="U9" s="282">
        <f>Q9*S9</f>
        <v>0</v>
      </c>
      <c r="V9" s="283"/>
      <c r="W9" s="284"/>
      <c r="X9" s="275"/>
      <c r="Y9" s="276"/>
      <c r="Z9" s="277"/>
      <c r="AA9" s="265"/>
      <c r="AB9" s="266"/>
      <c r="AC9" s="267"/>
      <c r="AD9" s="265"/>
      <c r="AE9" s="266"/>
      <c r="AF9" s="267"/>
      <c r="AG9" s="5"/>
      <c r="AH9" s="17" t="s">
        <v>32</v>
      </c>
      <c r="AI9" s="17"/>
      <c r="AJ9" s="17" t="s">
        <v>33</v>
      </c>
      <c r="AK9" s="5"/>
      <c r="AL9" s="5"/>
      <c r="AM9" s="5"/>
      <c r="AN9" s="5"/>
      <c r="AO9" s="5"/>
    </row>
    <row r="10" spans="1:41" x14ac:dyDescent="0.25">
      <c r="A10" s="392"/>
      <c r="B10" s="393"/>
      <c r="C10" s="394"/>
      <c r="D10" s="387"/>
      <c r="E10" s="388"/>
      <c r="F10" s="215"/>
      <c r="G10" s="216"/>
      <c r="H10" s="216"/>
      <c r="I10" s="216"/>
      <c r="J10" s="216"/>
      <c r="K10" s="216"/>
      <c r="L10" s="216"/>
      <c r="M10" s="216"/>
      <c r="N10" s="216"/>
      <c r="O10" s="216"/>
      <c r="P10" s="217"/>
      <c r="Q10" s="201"/>
      <c r="R10" s="202"/>
      <c r="S10" s="222"/>
      <c r="T10" s="223"/>
      <c r="U10" s="285"/>
      <c r="V10" s="286"/>
      <c r="W10" s="287"/>
      <c r="X10" s="278"/>
      <c r="Y10" s="279"/>
      <c r="Z10" s="280"/>
      <c r="AA10" s="268"/>
      <c r="AB10" s="269"/>
      <c r="AC10" s="270"/>
      <c r="AD10" s="268"/>
      <c r="AE10" s="269"/>
      <c r="AF10" s="270"/>
      <c r="AH10" s="17" t="s">
        <v>133</v>
      </c>
      <c r="AI10" s="17"/>
      <c r="AJ10" s="17" t="s">
        <v>17</v>
      </c>
      <c r="AK10" s="5"/>
      <c r="AM10" s="5"/>
    </row>
    <row r="11" spans="1:41" s="4" customFormat="1" ht="12.75" customHeight="1" x14ac:dyDescent="0.25">
      <c r="A11" s="389"/>
      <c r="B11" s="390"/>
      <c r="C11" s="391"/>
      <c r="D11" s="387"/>
      <c r="E11" s="388"/>
      <c r="F11" s="212"/>
      <c r="G11" s="213"/>
      <c r="H11" s="213"/>
      <c r="I11" s="213"/>
      <c r="J11" s="213"/>
      <c r="K11" s="213"/>
      <c r="L11" s="213"/>
      <c r="M11" s="213"/>
      <c r="N11" s="213"/>
      <c r="O11" s="213"/>
      <c r="P11" s="214"/>
      <c r="Q11" s="199"/>
      <c r="R11" s="200"/>
      <c r="S11" s="220">
        <f>IF(A11="",0,(IF(A11&gt;='MER - Page 1'!$AT$15,'MER - Page 1'!$AU$15,'MER - Page 1'!$AU$16)))</f>
        <v>0</v>
      </c>
      <c r="T11" s="221"/>
      <c r="U11" s="282">
        <f>Q11*S11</f>
        <v>0</v>
      </c>
      <c r="V11" s="283"/>
      <c r="W11" s="284"/>
      <c r="X11" s="275"/>
      <c r="Y11" s="276"/>
      <c r="Z11" s="277"/>
      <c r="AA11" s="265"/>
      <c r="AB11" s="266"/>
      <c r="AC11" s="267"/>
      <c r="AD11" s="265"/>
      <c r="AE11" s="266"/>
      <c r="AF11" s="267"/>
      <c r="AG11" s="5"/>
      <c r="AH11" s="17" t="s">
        <v>35</v>
      </c>
      <c r="AI11" s="15"/>
      <c r="AJ11" s="17" t="s">
        <v>36</v>
      </c>
      <c r="AK11" s="5"/>
      <c r="AL11" s="5"/>
      <c r="AM11" s="5"/>
      <c r="AN11" s="5"/>
      <c r="AO11" s="5"/>
    </row>
    <row r="12" spans="1:41" ht="12.75" customHeight="1" x14ac:dyDescent="0.25">
      <c r="A12" s="392"/>
      <c r="B12" s="393"/>
      <c r="C12" s="394"/>
      <c r="D12" s="387"/>
      <c r="E12" s="388"/>
      <c r="F12" s="215"/>
      <c r="G12" s="216"/>
      <c r="H12" s="216"/>
      <c r="I12" s="216"/>
      <c r="J12" s="216"/>
      <c r="K12" s="216"/>
      <c r="L12" s="216"/>
      <c r="M12" s="216"/>
      <c r="N12" s="216"/>
      <c r="O12" s="216"/>
      <c r="P12" s="217"/>
      <c r="Q12" s="201"/>
      <c r="R12" s="202"/>
      <c r="S12" s="222"/>
      <c r="T12" s="223"/>
      <c r="U12" s="285"/>
      <c r="V12" s="286"/>
      <c r="W12" s="287"/>
      <c r="X12" s="278"/>
      <c r="Y12" s="279"/>
      <c r="Z12" s="280"/>
      <c r="AA12" s="268"/>
      <c r="AB12" s="269"/>
      <c r="AC12" s="270"/>
      <c r="AD12" s="268"/>
      <c r="AE12" s="269"/>
      <c r="AF12" s="270"/>
      <c r="AM12" s="5"/>
    </row>
    <row r="13" spans="1:41" s="4" customFormat="1" ht="12.75" customHeight="1" x14ac:dyDescent="0.2">
      <c r="A13" s="389"/>
      <c r="B13" s="390"/>
      <c r="C13" s="391"/>
      <c r="D13" s="387"/>
      <c r="E13" s="388"/>
      <c r="F13" s="212"/>
      <c r="G13" s="213"/>
      <c r="H13" s="213"/>
      <c r="I13" s="213"/>
      <c r="J13" s="213"/>
      <c r="K13" s="213"/>
      <c r="L13" s="213"/>
      <c r="M13" s="213"/>
      <c r="N13" s="213"/>
      <c r="O13" s="213"/>
      <c r="P13" s="214"/>
      <c r="Q13" s="199"/>
      <c r="R13" s="200"/>
      <c r="S13" s="220">
        <f>IF(A13="",0,(IF(A13&gt;='MER - Page 1'!$AT$15,'MER - Page 1'!$AU$15,'MER - Page 1'!$AU$16)))</f>
        <v>0</v>
      </c>
      <c r="T13" s="221"/>
      <c r="U13" s="282">
        <f>Q13*S13</f>
        <v>0</v>
      </c>
      <c r="V13" s="283"/>
      <c r="W13" s="284"/>
      <c r="X13" s="275"/>
      <c r="Y13" s="276"/>
      <c r="Z13" s="277"/>
      <c r="AA13" s="265"/>
      <c r="AB13" s="266"/>
      <c r="AC13" s="267"/>
      <c r="AD13" s="265"/>
      <c r="AE13" s="266"/>
      <c r="AF13" s="267"/>
      <c r="AG13" s="5"/>
      <c r="AH13" s="17"/>
      <c r="AI13" s="17"/>
      <c r="AJ13" s="17"/>
      <c r="AK13" s="5"/>
      <c r="AL13" s="5"/>
      <c r="AM13" s="5"/>
      <c r="AN13" s="5"/>
      <c r="AO13" s="5"/>
    </row>
    <row r="14" spans="1:41" ht="12.75" customHeight="1" x14ac:dyDescent="0.25">
      <c r="A14" s="392"/>
      <c r="B14" s="393"/>
      <c r="C14" s="394"/>
      <c r="D14" s="387"/>
      <c r="E14" s="388"/>
      <c r="F14" s="215"/>
      <c r="G14" s="216"/>
      <c r="H14" s="216"/>
      <c r="I14" s="216"/>
      <c r="J14" s="216"/>
      <c r="K14" s="216"/>
      <c r="L14" s="216"/>
      <c r="M14" s="216"/>
      <c r="N14" s="216"/>
      <c r="O14" s="216"/>
      <c r="P14" s="217"/>
      <c r="Q14" s="201"/>
      <c r="R14" s="202"/>
      <c r="S14" s="222"/>
      <c r="T14" s="223"/>
      <c r="U14" s="285"/>
      <c r="V14" s="286"/>
      <c r="W14" s="287"/>
      <c r="X14" s="278"/>
      <c r="Y14" s="279"/>
      <c r="Z14" s="280"/>
      <c r="AA14" s="268"/>
      <c r="AB14" s="269"/>
      <c r="AC14" s="270"/>
      <c r="AD14" s="268"/>
      <c r="AE14" s="269"/>
      <c r="AF14" s="270"/>
      <c r="AM14" s="5"/>
    </row>
    <row r="15" spans="1:41" s="4" customFormat="1" ht="12.75" customHeight="1" x14ac:dyDescent="0.2">
      <c r="A15" s="389"/>
      <c r="B15" s="390"/>
      <c r="C15" s="391"/>
      <c r="D15" s="387"/>
      <c r="E15" s="388"/>
      <c r="F15" s="212"/>
      <c r="G15" s="213"/>
      <c r="H15" s="213"/>
      <c r="I15" s="213"/>
      <c r="J15" s="213"/>
      <c r="K15" s="213"/>
      <c r="L15" s="213"/>
      <c r="M15" s="213"/>
      <c r="N15" s="213"/>
      <c r="O15" s="213"/>
      <c r="P15" s="214"/>
      <c r="Q15" s="199"/>
      <c r="R15" s="200"/>
      <c r="S15" s="220">
        <f>IF(A15="",0,(IF(A15&gt;='MER - Page 1'!$AT$15,'MER - Page 1'!$AU$15,'MER - Page 1'!$AU$16)))</f>
        <v>0</v>
      </c>
      <c r="T15" s="221"/>
      <c r="U15" s="282">
        <f>Q15*S15</f>
        <v>0</v>
      </c>
      <c r="V15" s="283"/>
      <c r="W15" s="284"/>
      <c r="X15" s="275"/>
      <c r="Y15" s="276"/>
      <c r="Z15" s="277"/>
      <c r="AA15" s="265"/>
      <c r="AB15" s="266"/>
      <c r="AC15" s="267"/>
      <c r="AD15" s="265"/>
      <c r="AE15" s="266"/>
      <c r="AF15" s="267"/>
      <c r="AG15" s="5"/>
      <c r="AH15" s="17"/>
      <c r="AI15" s="17"/>
      <c r="AJ15" s="17"/>
      <c r="AK15" s="5"/>
      <c r="AL15" s="5"/>
      <c r="AM15" s="5"/>
      <c r="AN15" s="5"/>
      <c r="AO15" s="5"/>
    </row>
    <row r="16" spans="1:41" ht="12.75" customHeight="1" x14ac:dyDescent="0.25">
      <c r="A16" s="392"/>
      <c r="B16" s="393"/>
      <c r="C16" s="394"/>
      <c r="D16" s="387"/>
      <c r="E16" s="388"/>
      <c r="F16" s="215"/>
      <c r="G16" s="216"/>
      <c r="H16" s="216"/>
      <c r="I16" s="216"/>
      <c r="J16" s="216"/>
      <c r="K16" s="216"/>
      <c r="L16" s="216"/>
      <c r="M16" s="216"/>
      <c r="N16" s="216"/>
      <c r="O16" s="216"/>
      <c r="P16" s="217"/>
      <c r="Q16" s="201"/>
      <c r="R16" s="202"/>
      <c r="S16" s="222"/>
      <c r="T16" s="223"/>
      <c r="U16" s="285"/>
      <c r="V16" s="286"/>
      <c r="W16" s="287"/>
      <c r="X16" s="278"/>
      <c r="Y16" s="279"/>
      <c r="Z16" s="280"/>
      <c r="AA16" s="268"/>
      <c r="AB16" s="269"/>
      <c r="AC16" s="270"/>
      <c r="AD16" s="268"/>
      <c r="AE16" s="269"/>
      <c r="AF16" s="270"/>
      <c r="AM16" s="5"/>
    </row>
    <row r="17" spans="1:39" s="4" customFormat="1" ht="12.75" customHeight="1" x14ac:dyDescent="0.2">
      <c r="A17" s="389"/>
      <c r="B17" s="390"/>
      <c r="C17" s="391"/>
      <c r="D17" s="387"/>
      <c r="E17" s="388"/>
      <c r="F17" s="212"/>
      <c r="G17" s="213"/>
      <c r="H17" s="213"/>
      <c r="I17" s="213"/>
      <c r="J17" s="213"/>
      <c r="K17" s="213"/>
      <c r="L17" s="213"/>
      <c r="M17" s="213"/>
      <c r="N17" s="213"/>
      <c r="O17" s="213"/>
      <c r="P17" s="214"/>
      <c r="Q17" s="199"/>
      <c r="R17" s="200"/>
      <c r="S17" s="220">
        <f>IF(A17="",0,(IF(A17&gt;='MER - Page 1'!$AT$15,'MER - Page 1'!$AU$15,'MER - Page 1'!$AU$16)))</f>
        <v>0</v>
      </c>
      <c r="T17" s="221"/>
      <c r="U17" s="282">
        <f>Q17*S17</f>
        <v>0</v>
      </c>
      <c r="V17" s="283"/>
      <c r="W17" s="284"/>
      <c r="X17" s="275"/>
      <c r="Y17" s="276"/>
      <c r="Z17" s="277"/>
      <c r="AA17" s="265"/>
      <c r="AB17" s="266"/>
      <c r="AC17" s="267"/>
      <c r="AD17" s="265"/>
      <c r="AE17" s="266"/>
      <c r="AF17" s="267"/>
      <c r="AG17" s="5"/>
      <c r="AH17" s="17"/>
      <c r="AI17" s="17"/>
      <c r="AJ17" s="17"/>
      <c r="AK17" s="5"/>
      <c r="AL17" s="5"/>
      <c r="AM17" s="5"/>
    </row>
    <row r="18" spans="1:39" ht="12.75" customHeight="1" x14ac:dyDescent="0.25">
      <c r="A18" s="392"/>
      <c r="B18" s="393"/>
      <c r="C18" s="394"/>
      <c r="D18" s="387"/>
      <c r="E18" s="388"/>
      <c r="F18" s="215"/>
      <c r="G18" s="216"/>
      <c r="H18" s="216"/>
      <c r="I18" s="216"/>
      <c r="J18" s="216"/>
      <c r="K18" s="216"/>
      <c r="L18" s="216"/>
      <c r="M18" s="216"/>
      <c r="N18" s="216"/>
      <c r="O18" s="216"/>
      <c r="P18" s="217"/>
      <c r="Q18" s="201"/>
      <c r="R18" s="202"/>
      <c r="S18" s="222"/>
      <c r="T18" s="223"/>
      <c r="U18" s="285"/>
      <c r="V18" s="286"/>
      <c r="W18" s="287"/>
      <c r="X18" s="278"/>
      <c r="Y18" s="279"/>
      <c r="Z18" s="280"/>
      <c r="AA18" s="268"/>
      <c r="AB18" s="269"/>
      <c r="AC18" s="270"/>
      <c r="AD18" s="268"/>
      <c r="AE18" s="269"/>
      <c r="AF18" s="270"/>
      <c r="AM18" s="5"/>
    </row>
    <row r="19" spans="1:39" s="4" customFormat="1" ht="12.75" customHeight="1" x14ac:dyDescent="0.2">
      <c r="A19" s="389"/>
      <c r="B19" s="390"/>
      <c r="C19" s="391"/>
      <c r="D19" s="387"/>
      <c r="E19" s="388"/>
      <c r="F19" s="212"/>
      <c r="G19" s="213"/>
      <c r="H19" s="213"/>
      <c r="I19" s="213"/>
      <c r="J19" s="213"/>
      <c r="K19" s="213"/>
      <c r="L19" s="213"/>
      <c r="M19" s="213"/>
      <c r="N19" s="213"/>
      <c r="O19" s="213"/>
      <c r="P19" s="214"/>
      <c r="Q19" s="199"/>
      <c r="R19" s="200"/>
      <c r="S19" s="220">
        <f>IF(A19="",0,(IF(A19&gt;='MER - Page 1'!$AT$15,'MER - Page 1'!$AU$15,'MER - Page 1'!$AU$16)))</f>
        <v>0</v>
      </c>
      <c r="T19" s="221"/>
      <c r="U19" s="282">
        <f>Q19*S19</f>
        <v>0</v>
      </c>
      <c r="V19" s="283"/>
      <c r="W19" s="284"/>
      <c r="X19" s="275"/>
      <c r="Y19" s="276"/>
      <c r="Z19" s="277"/>
      <c r="AA19" s="265"/>
      <c r="AB19" s="266"/>
      <c r="AC19" s="267"/>
      <c r="AD19" s="265"/>
      <c r="AE19" s="266"/>
      <c r="AF19" s="267"/>
      <c r="AG19" s="5"/>
      <c r="AH19" s="17"/>
      <c r="AI19" s="17"/>
      <c r="AJ19" s="17"/>
      <c r="AK19" s="5"/>
      <c r="AL19" s="5"/>
      <c r="AM19" s="5"/>
    </row>
    <row r="20" spans="1:39" ht="12.75" customHeight="1" x14ac:dyDescent="0.25">
      <c r="A20" s="392"/>
      <c r="B20" s="393"/>
      <c r="C20" s="394"/>
      <c r="D20" s="387"/>
      <c r="E20" s="388"/>
      <c r="F20" s="215"/>
      <c r="G20" s="216"/>
      <c r="H20" s="216"/>
      <c r="I20" s="216"/>
      <c r="J20" s="216"/>
      <c r="K20" s="216"/>
      <c r="L20" s="216"/>
      <c r="M20" s="216"/>
      <c r="N20" s="216"/>
      <c r="O20" s="216"/>
      <c r="P20" s="217"/>
      <c r="Q20" s="201"/>
      <c r="R20" s="202"/>
      <c r="S20" s="222"/>
      <c r="T20" s="223"/>
      <c r="U20" s="285"/>
      <c r="V20" s="286"/>
      <c r="W20" s="287"/>
      <c r="X20" s="278"/>
      <c r="Y20" s="279"/>
      <c r="Z20" s="280"/>
      <c r="AA20" s="268"/>
      <c r="AB20" s="269"/>
      <c r="AC20" s="270"/>
      <c r="AD20" s="268"/>
      <c r="AE20" s="269"/>
      <c r="AF20" s="270"/>
      <c r="AM20" s="5"/>
    </row>
    <row r="21" spans="1:39" s="4" customFormat="1" ht="12.75" customHeight="1" x14ac:dyDescent="0.2">
      <c r="A21" s="389"/>
      <c r="B21" s="390"/>
      <c r="C21" s="391"/>
      <c r="D21" s="387"/>
      <c r="E21" s="388"/>
      <c r="F21" s="212"/>
      <c r="G21" s="213"/>
      <c r="H21" s="213"/>
      <c r="I21" s="213"/>
      <c r="J21" s="213"/>
      <c r="K21" s="213"/>
      <c r="L21" s="213"/>
      <c r="M21" s="213"/>
      <c r="N21" s="213"/>
      <c r="O21" s="213"/>
      <c r="P21" s="214"/>
      <c r="Q21" s="199"/>
      <c r="R21" s="200"/>
      <c r="S21" s="220">
        <f>IF(A21="",0,(IF(A21&gt;='MER - Page 1'!$AT$15,'MER - Page 1'!$AU$15,'MER - Page 1'!$AU$16)))</f>
        <v>0</v>
      </c>
      <c r="T21" s="221"/>
      <c r="U21" s="282">
        <f>Q21*S21</f>
        <v>0</v>
      </c>
      <c r="V21" s="283"/>
      <c r="W21" s="284"/>
      <c r="X21" s="275"/>
      <c r="Y21" s="276"/>
      <c r="Z21" s="277"/>
      <c r="AA21" s="265"/>
      <c r="AB21" s="266"/>
      <c r="AC21" s="267"/>
      <c r="AD21" s="265"/>
      <c r="AE21" s="266"/>
      <c r="AF21" s="267"/>
      <c r="AG21" s="5"/>
      <c r="AH21" s="17"/>
      <c r="AI21" s="17"/>
      <c r="AJ21" s="17"/>
      <c r="AK21" s="5"/>
      <c r="AL21" s="5"/>
      <c r="AM21" s="5"/>
    </row>
    <row r="22" spans="1:39" ht="12.75" customHeight="1" x14ac:dyDescent="0.25">
      <c r="A22" s="392"/>
      <c r="B22" s="393"/>
      <c r="C22" s="394"/>
      <c r="D22" s="387"/>
      <c r="E22" s="388"/>
      <c r="F22" s="215"/>
      <c r="G22" s="216"/>
      <c r="H22" s="216"/>
      <c r="I22" s="216"/>
      <c r="J22" s="216"/>
      <c r="K22" s="216"/>
      <c r="L22" s="216"/>
      <c r="M22" s="216"/>
      <c r="N22" s="216"/>
      <c r="O22" s="216"/>
      <c r="P22" s="217"/>
      <c r="Q22" s="201"/>
      <c r="R22" s="202"/>
      <c r="S22" s="222"/>
      <c r="T22" s="223"/>
      <c r="U22" s="285"/>
      <c r="V22" s="286"/>
      <c r="W22" s="287"/>
      <c r="X22" s="278"/>
      <c r="Y22" s="279"/>
      <c r="Z22" s="280"/>
      <c r="AA22" s="268"/>
      <c r="AB22" s="269"/>
      <c r="AC22" s="270"/>
      <c r="AD22" s="268"/>
      <c r="AE22" s="269"/>
      <c r="AF22" s="270"/>
      <c r="AM22" s="5"/>
    </row>
    <row r="23" spans="1:39" s="4" customFormat="1" ht="12.75" customHeight="1" x14ac:dyDescent="0.2">
      <c r="A23" s="389"/>
      <c r="B23" s="390"/>
      <c r="C23" s="391"/>
      <c r="D23" s="387"/>
      <c r="E23" s="388"/>
      <c r="F23" s="212"/>
      <c r="G23" s="213"/>
      <c r="H23" s="213"/>
      <c r="I23" s="213"/>
      <c r="J23" s="213"/>
      <c r="K23" s="213"/>
      <c r="L23" s="213"/>
      <c r="M23" s="213"/>
      <c r="N23" s="213"/>
      <c r="O23" s="213"/>
      <c r="P23" s="214"/>
      <c r="Q23" s="199"/>
      <c r="R23" s="200"/>
      <c r="S23" s="220">
        <f>IF(A23="",0,(IF(A23&gt;='MER - Page 1'!$AT$15,'MER - Page 1'!$AU$15,'MER - Page 1'!$AU$16)))</f>
        <v>0</v>
      </c>
      <c r="T23" s="221"/>
      <c r="U23" s="282">
        <f>Q23*S23</f>
        <v>0</v>
      </c>
      <c r="V23" s="283"/>
      <c r="W23" s="284"/>
      <c r="X23" s="275"/>
      <c r="Y23" s="276"/>
      <c r="Z23" s="277"/>
      <c r="AA23" s="265"/>
      <c r="AB23" s="266"/>
      <c r="AC23" s="267"/>
      <c r="AD23" s="265"/>
      <c r="AE23" s="266"/>
      <c r="AF23" s="267"/>
      <c r="AG23" s="5"/>
      <c r="AH23" s="17"/>
      <c r="AI23" s="17"/>
      <c r="AJ23" s="17"/>
      <c r="AK23" s="5"/>
      <c r="AL23" s="5"/>
      <c r="AM23" s="5"/>
    </row>
    <row r="24" spans="1:39" ht="12.75" customHeight="1" x14ac:dyDescent="0.25">
      <c r="A24" s="392"/>
      <c r="B24" s="393"/>
      <c r="C24" s="394"/>
      <c r="D24" s="387"/>
      <c r="E24" s="388"/>
      <c r="F24" s="215"/>
      <c r="G24" s="216"/>
      <c r="H24" s="216"/>
      <c r="I24" s="216"/>
      <c r="J24" s="216"/>
      <c r="K24" s="216"/>
      <c r="L24" s="216"/>
      <c r="M24" s="216"/>
      <c r="N24" s="216"/>
      <c r="O24" s="216"/>
      <c r="P24" s="217"/>
      <c r="Q24" s="201"/>
      <c r="R24" s="202"/>
      <c r="S24" s="222"/>
      <c r="T24" s="223"/>
      <c r="U24" s="285"/>
      <c r="V24" s="286"/>
      <c r="W24" s="287"/>
      <c r="X24" s="278"/>
      <c r="Y24" s="279"/>
      <c r="Z24" s="280"/>
      <c r="AA24" s="268"/>
      <c r="AB24" s="269"/>
      <c r="AC24" s="270"/>
      <c r="AD24" s="268"/>
      <c r="AE24" s="269"/>
      <c r="AF24" s="270"/>
      <c r="AM24" s="5"/>
    </row>
    <row r="25" spans="1:39" s="4" customFormat="1" ht="12.75" customHeight="1" x14ac:dyDescent="0.2">
      <c r="A25" s="389"/>
      <c r="B25" s="390"/>
      <c r="C25" s="391"/>
      <c r="D25" s="387"/>
      <c r="E25" s="388"/>
      <c r="F25" s="212"/>
      <c r="G25" s="213"/>
      <c r="H25" s="213"/>
      <c r="I25" s="213"/>
      <c r="J25" s="213"/>
      <c r="K25" s="213"/>
      <c r="L25" s="213"/>
      <c r="M25" s="213"/>
      <c r="N25" s="213"/>
      <c r="O25" s="213"/>
      <c r="P25" s="214"/>
      <c r="Q25" s="199"/>
      <c r="R25" s="200"/>
      <c r="S25" s="220">
        <f>IF(A25="",0,(IF(A25&gt;='MER - Page 1'!$AT$15,'MER - Page 1'!$AU$15,'MER - Page 1'!$AU$16)))</f>
        <v>0</v>
      </c>
      <c r="T25" s="221"/>
      <c r="U25" s="282">
        <f>Q25*S25</f>
        <v>0</v>
      </c>
      <c r="V25" s="283"/>
      <c r="W25" s="284"/>
      <c r="X25" s="275"/>
      <c r="Y25" s="276"/>
      <c r="Z25" s="277"/>
      <c r="AA25" s="265"/>
      <c r="AB25" s="266"/>
      <c r="AC25" s="267"/>
      <c r="AD25" s="265"/>
      <c r="AE25" s="266"/>
      <c r="AF25" s="267"/>
      <c r="AG25" s="5"/>
      <c r="AH25" s="17"/>
      <c r="AI25" s="17"/>
      <c r="AJ25" s="17"/>
      <c r="AK25" s="5"/>
      <c r="AL25" s="5"/>
      <c r="AM25" s="5"/>
    </row>
    <row r="26" spans="1:39" ht="12.75" customHeight="1" x14ac:dyDescent="0.25">
      <c r="A26" s="392"/>
      <c r="B26" s="393"/>
      <c r="C26" s="394"/>
      <c r="D26" s="387"/>
      <c r="E26" s="388"/>
      <c r="F26" s="215"/>
      <c r="G26" s="216"/>
      <c r="H26" s="216"/>
      <c r="I26" s="216"/>
      <c r="J26" s="216"/>
      <c r="K26" s="216"/>
      <c r="L26" s="216"/>
      <c r="M26" s="216"/>
      <c r="N26" s="216"/>
      <c r="O26" s="216"/>
      <c r="P26" s="217"/>
      <c r="Q26" s="201"/>
      <c r="R26" s="202"/>
      <c r="S26" s="222"/>
      <c r="T26" s="223"/>
      <c r="U26" s="285"/>
      <c r="V26" s="286"/>
      <c r="W26" s="287"/>
      <c r="X26" s="278"/>
      <c r="Y26" s="279"/>
      <c r="Z26" s="280"/>
      <c r="AA26" s="268"/>
      <c r="AB26" s="269"/>
      <c r="AC26" s="270"/>
      <c r="AD26" s="268"/>
      <c r="AE26" s="269"/>
      <c r="AF26" s="270"/>
      <c r="AM26" s="5"/>
    </row>
    <row r="27" spans="1:39" s="4" customFormat="1" ht="12.75" customHeight="1" x14ac:dyDescent="0.2">
      <c r="A27" s="389"/>
      <c r="B27" s="390"/>
      <c r="C27" s="391"/>
      <c r="D27" s="387"/>
      <c r="E27" s="388"/>
      <c r="F27" s="212"/>
      <c r="G27" s="213"/>
      <c r="H27" s="213"/>
      <c r="I27" s="213"/>
      <c r="J27" s="213"/>
      <c r="K27" s="213"/>
      <c r="L27" s="213"/>
      <c r="M27" s="213"/>
      <c r="N27" s="213"/>
      <c r="O27" s="213"/>
      <c r="P27" s="214"/>
      <c r="Q27" s="199"/>
      <c r="R27" s="200"/>
      <c r="S27" s="220">
        <f>IF(A27="",0,(IF(A27&gt;='MER - Page 1'!$AT$15,'MER - Page 1'!$AU$15,'MER - Page 1'!$AU$16)))</f>
        <v>0</v>
      </c>
      <c r="T27" s="221"/>
      <c r="U27" s="282">
        <f>Q27*S27</f>
        <v>0</v>
      </c>
      <c r="V27" s="283"/>
      <c r="W27" s="284"/>
      <c r="X27" s="275"/>
      <c r="Y27" s="276"/>
      <c r="Z27" s="277"/>
      <c r="AA27" s="265"/>
      <c r="AB27" s="266"/>
      <c r="AC27" s="267"/>
      <c r="AD27" s="265"/>
      <c r="AE27" s="266"/>
      <c r="AF27" s="267"/>
      <c r="AG27" s="5"/>
      <c r="AH27" s="17"/>
      <c r="AI27" s="17"/>
      <c r="AJ27" s="17"/>
      <c r="AK27" s="5"/>
      <c r="AL27" s="5"/>
      <c r="AM27" s="5"/>
    </row>
    <row r="28" spans="1:39" ht="12.75" customHeight="1" x14ac:dyDescent="0.25">
      <c r="A28" s="392"/>
      <c r="B28" s="393"/>
      <c r="C28" s="394"/>
      <c r="D28" s="387"/>
      <c r="E28" s="388"/>
      <c r="F28" s="215"/>
      <c r="G28" s="216"/>
      <c r="H28" s="216"/>
      <c r="I28" s="216"/>
      <c r="J28" s="216"/>
      <c r="K28" s="216"/>
      <c r="L28" s="216"/>
      <c r="M28" s="216"/>
      <c r="N28" s="216"/>
      <c r="O28" s="216"/>
      <c r="P28" s="217"/>
      <c r="Q28" s="201"/>
      <c r="R28" s="202"/>
      <c r="S28" s="222"/>
      <c r="T28" s="223"/>
      <c r="U28" s="285"/>
      <c r="V28" s="286"/>
      <c r="W28" s="287"/>
      <c r="X28" s="278"/>
      <c r="Y28" s="279"/>
      <c r="Z28" s="280"/>
      <c r="AA28" s="268"/>
      <c r="AB28" s="269"/>
      <c r="AC28" s="270"/>
      <c r="AD28" s="268"/>
      <c r="AE28" s="269"/>
      <c r="AF28" s="270"/>
      <c r="AM28" s="5"/>
    </row>
    <row r="29" spans="1:39" s="4" customFormat="1" ht="12.75" customHeight="1" x14ac:dyDescent="0.2">
      <c r="A29" s="389"/>
      <c r="B29" s="390"/>
      <c r="C29" s="391"/>
      <c r="D29" s="387"/>
      <c r="E29" s="388"/>
      <c r="F29" s="212"/>
      <c r="G29" s="213"/>
      <c r="H29" s="213"/>
      <c r="I29" s="213"/>
      <c r="J29" s="213"/>
      <c r="K29" s="213"/>
      <c r="L29" s="213"/>
      <c r="M29" s="213"/>
      <c r="N29" s="213"/>
      <c r="O29" s="213"/>
      <c r="P29" s="214"/>
      <c r="Q29" s="199"/>
      <c r="R29" s="200"/>
      <c r="S29" s="220">
        <f>IF(A29="",0,(IF(A29&gt;='MER - Page 1'!$AT$15,'MER - Page 1'!$AU$15,'MER - Page 1'!$AU$16)))</f>
        <v>0</v>
      </c>
      <c r="T29" s="221"/>
      <c r="U29" s="282">
        <f>Q29*S29</f>
        <v>0</v>
      </c>
      <c r="V29" s="283"/>
      <c r="W29" s="284"/>
      <c r="X29" s="275"/>
      <c r="Y29" s="276"/>
      <c r="Z29" s="277"/>
      <c r="AA29" s="265"/>
      <c r="AB29" s="266"/>
      <c r="AC29" s="267"/>
      <c r="AD29" s="265"/>
      <c r="AE29" s="266"/>
      <c r="AF29" s="267"/>
      <c r="AG29" s="5"/>
      <c r="AH29" s="17"/>
      <c r="AI29" s="17"/>
      <c r="AJ29" s="17"/>
      <c r="AK29" s="5"/>
      <c r="AL29" s="5"/>
      <c r="AM29" s="5"/>
    </row>
    <row r="30" spans="1:39" ht="12.75" customHeight="1" x14ac:dyDescent="0.25">
      <c r="A30" s="392"/>
      <c r="B30" s="393"/>
      <c r="C30" s="394"/>
      <c r="D30" s="387"/>
      <c r="E30" s="388"/>
      <c r="F30" s="215"/>
      <c r="G30" s="216"/>
      <c r="H30" s="216"/>
      <c r="I30" s="216"/>
      <c r="J30" s="216"/>
      <c r="K30" s="216"/>
      <c r="L30" s="216"/>
      <c r="M30" s="216"/>
      <c r="N30" s="216"/>
      <c r="O30" s="216"/>
      <c r="P30" s="217"/>
      <c r="Q30" s="201"/>
      <c r="R30" s="202"/>
      <c r="S30" s="222"/>
      <c r="T30" s="223"/>
      <c r="U30" s="285"/>
      <c r="V30" s="286"/>
      <c r="W30" s="287"/>
      <c r="X30" s="278"/>
      <c r="Y30" s="279"/>
      <c r="Z30" s="280"/>
      <c r="AA30" s="268"/>
      <c r="AB30" s="269"/>
      <c r="AC30" s="270"/>
      <c r="AD30" s="268"/>
      <c r="AE30" s="269"/>
      <c r="AF30" s="270"/>
      <c r="AM30" s="5"/>
    </row>
    <row r="31" spans="1:39" s="4" customFormat="1" ht="12.75" customHeight="1" x14ac:dyDescent="0.2">
      <c r="A31" s="389"/>
      <c r="B31" s="390"/>
      <c r="C31" s="391"/>
      <c r="D31" s="387"/>
      <c r="E31" s="388"/>
      <c r="F31" s="212"/>
      <c r="G31" s="213"/>
      <c r="H31" s="213"/>
      <c r="I31" s="213"/>
      <c r="J31" s="213"/>
      <c r="K31" s="213"/>
      <c r="L31" s="213"/>
      <c r="M31" s="213"/>
      <c r="N31" s="213"/>
      <c r="O31" s="213"/>
      <c r="P31" s="214"/>
      <c r="Q31" s="199"/>
      <c r="R31" s="200"/>
      <c r="S31" s="220">
        <f>IF(A31="",0,(IF(A31&gt;='MER - Page 1'!$AT$15,'MER - Page 1'!$AU$15,'MER - Page 1'!$AU$16)))</f>
        <v>0</v>
      </c>
      <c r="T31" s="221"/>
      <c r="U31" s="282">
        <f>Q31*S31</f>
        <v>0</v>
      </c>
      <c r="V31" s="283"/>
      <c r="W31" s="284"/>
      <c r="X31" s="275"/>
      <c r="Y31" s="276"/>
      <c r="Z31" s="277"/>
      <c r="AA31" s="265"/>
      <c r="AB31" s="266"/>
      <c r="AC31" s="267"/>
      <c r="AD31" s="265"/>
      <c r="AE31" s="266"/>
      <c r="AF31" s="267"/>
      <c r="AG31" s="5"/>
      <c r="AH31" s="17"/>
      <c r="AI31" s="17"/>
      <c r="AJ31" s="17"/>
      <c r="AK31" s="5"/>
      <c r="AL31" s="5"/>
      <c r="AM31" s="5"/>
    </row>
    <row r="32" spans="1:39" ht="12.75" customHeight="1" x14ac:dyDescent="0.25">
      <c r="A32" s="392"/>
      <c r="B32" s="393"/>
      <c r="C32" s="394"/>
      <c r="D32" s="387"/>
      <c r="E32" s="388"/>
      <c r="F32" s="215"/>
      <c r="G32" s="216"/>
      <c r="H32" s="216"/>
      <c r="I32" s="216"/>
      <c r="J32" s="216"/>
      <c r="K32" s="216"/>
      <c r="L32" s="216"/>
      <c r="M32" s="216"/>
      <c r="N32" s="216"/>
      <c r="O32" s="216"/>
      <c r="P32" s="217"/>
      <c r="Q32" s="201"/>
      <c r="R32" s="202"/>
      <c r="S32" s="222"/>
      <c r="T32" s="223"/>
      <c r="U32" s="285"/>
      <c r="V32" s="286"/>
      <c r="W32" s="287"/>
      <c r="X32" s="278"/>
      <c r="Y32" s="279"/>
      <c r="Z32" s="280"/>
      <c r="AA32" s="268"/>
      <c r="AB32" s="269"/>
      <c r="AC32" s="270"/>
      <c r="AD32" s="268"/>
      <c r="AE32" s="269"/>
      <c r="AF32" s="270"/>
      <c r="AM32" s="5"/>
    </row>
    <row r="33" spans="1:39" s="4" customFormat="1" ht="12.75" customHeight="1" x14ac:dyDescent="0.2">
      <c r="A33" s="389"/>
      <c r="B33" s="390"/>
      <c r="C33" s="391"/>
      <c r="D33" s="387"/>
      <c r="E33" s="388"/>
      <c r="F33" s="212"/>
      <c r="G33" s="213"/>
      <c r="H33" s="213"/>
      <c r="I33" s="213"/>
      <c r="J33" s="213"/>
      <c r="K33" s="213"/>
      <c r="L33" s="213"/>
      <c r="M33" s="213"/>
      <c r="N33" s="213"/>
      <c r="O33" s="213"/>
      <c r="P33" s="214"/>
      <c r="Q33" s="199"/>
      <c r="R33" s="200"/>
      <c r="S33" s="220">
        <f>IF(A33="",0,(IF(A33&gt;='MER - Page 1'!$AT$15,'MER - Page 1'!$AU$15,'MER - Page 1'!$AU$16)))</f>
        <v>0</v>
      </c>
      <c r="T33" s="221"/>
      <c r="U33" s="282">
        <f>Q33*S33</f>
        <v>0</v>
      </c>
      <c r="V33" s="283"/>
      <c r="W33" s="284"/>
      <c r="X33" s="275"/>
      <c r="Y33" s="276"/>
      <c r="Z33" s="277"/>
      <c r="AA33" s="265"/>
      <c r="AB33" s="266"/>
      <c r="AC33" s="267"/>
      <c r="AD33" s="265"/>
      <c r="AE33" s="266"/>
      <c r="AF33" s="267"/>
      <c r="AG33" s="5"/>
      <c r="AH33" s="17"/>
      <c r="AI33" s="17"/>
      <c r="AJ33" s="17"/>
      <c r="AK33" s="5"/>
      <c r="AL33" s="5"/>
      <c r="AM33" s="5"/>
    </row>
    <row r="34" spans="1:39" ht="12.75" customHeight="1" x14ac:dyDescent="0.25">
      <c r="A34" s="392"/>
      <c r="B34" s="393"/>
      <c r="C34" s="394"/>
      <c r="D34" s="387"/>
      <c r="E34" s="388"/>
      <c r="F34" s="215"/>
      <c r="G34" s="216"/>
      <c r="H34" s="216"/>
      <c r="I34" s="216"/>
      <c r="J34" s="216"/>
      <c r="K34" s="216"/>
      <c r="L34" s="216"/>
      <c r="M34" s="216"/>
      <c r="N34" s="216"/>
      <c r="O34" s="216"/>
      <c r="P34" s="217"/>
      <c r="Q34" s="201"/>
      <c r="R34" s="202"/>
      <c r="S34" s="222"/>
      <c r="T34" s="223"/>
      <c r="U34" s="285"/>
      <c r="V34" s="286"/>
      <c r="W34" s="287"/>
      <c r="X34" s="278"/>
      <c r="Y34" s="279"/>
      <c r="Z34" s="280"/>
      <c r="AA34" s="268"/>
      <c r="AB34" s="269"/>
      <c r="AC34" s="270"/>
      <c r="AD34" s="268"/>
      <c r="AE34" s="269"/>
      <c r="AF34" s="270"/>
      <c r="AM34" s="5"/>
    </row>
    <row r="35" spans="1:39" s="4" customFormat="1" ht="12.75" customHeight="1" x14ac:dyDescent="0.2">
      <c r="A35" s="389"/>
      <c r="B35" s="390"/>
      <c r="C35" s="391"/>
      <c r="D35" s="387"/>
      <c r="E35" s="388"/>
      <c r="F35" s="212"/>
      <c r="G35" s="213"/>
      <c r="H35" s="213"/>
      <c r="I35" s="213"/>
      <c r="J35" s="213"/>
      <c r="K35" s="213"/>
      <c r="L35" s="213"/>
      <c r="M35" s="213"/>
      <c r="N35" s="213"/>
      <c r="O35" s="213"/>
      <c r="P35" s="214"/>
      <c r="Q35" s="199"/>
      <c r="R35" s="200"/>
      <c r="S35" s="220">
        <f>IF(A35="",0,(IF(A35&gt;='MER - Page 1'!$AT$15,'MER - Page 1'!$AU$15,'MER - Page 1'!$AU$16)))</f>
        <v>0</v>
      </c>
      <c r="T35" s="221"/>
      <c r="U35" s="282">
        <f>Q35*S35</f>
        <v>0</v>
      </c>
      <c r="V35" s="283"/>
      <c r="W35" s="284"/>
      <c r="X35" s="275"/>
      <c r="Y35" s="276"/>
      <c r="Z35" s="277"/>
      <c r="AA35" s="265"/>
      <c r="AB35" s="266"/>
      <c r="AC35" s="267"/>
      <c r="AD35" s="265"/>
      <c r="AE35" s="266"/>
      <c r="AF35" s="267"/>
      <c r="AG35" s="5"/>
      <c r="AH35" s="17"/>
      <c r="AI35" s="17"/>
      <c r="AJ35" s="17"/>
      <c r="AK35" s="5"/>
      <c r="AL35" s="5"/>
      <c r="AM35" s="5"/>
    </row>
    <row r="36" spans="1:39" ht="12.75" customHeight="1" x14ac:dyDescent="0.25">
      <c r="A36" s="392"/>
      <c r="B36" s="393"/>
      <c r="C36" s="394"/>
      <c r="D36" s="387"/>
      <c r="E36" s="388"/>
      <c r="F36" s="215"/>
      <c r="G36" s="216"/>
      <c r="H36" s="216"/>
      <c r="I36" s="216"/>
      <c r="J36" s="216"/>
      <c r="K36" s="216"/>
      <c r="L36" s="216"/>
      <c r="M36" s="216"/>
      <c r="N36" s="216"/>
      <c r="O36" s="216"/>
      <c r="P36" s="217"/>
      <c r="Q36" s="201"/>
      <c r="R36" s="202"/>
      <c r="S36" s="222"/>
      <c r="T36" s="223"/>
      <c r="U36" s="285"/>
      <c r="V36" s="286"/>
      <c r="W36" s="287"/>
      <c r="X36" s="278"/>
      <c r="Y36" s="279"/>
      <c r="Z36" s="280"/>
      <c r="AA36" s="268"/>
      <c r="AB36" s="269"/>
      <c r="AC36" s="270"/>
      <c r="AD36" s="268"/>
      <c r="AE36" s="269"/>
      <c r="AF36" s="270"/>
      <c r="AM36" s="5"/>
    </row>
    <row r="37" spans="1:39" s="4" customFormat="1" ht="12.75" customHeight="1" x14ac:dyDescent="0.2">
      <c r="A37" s="389"/>
      <c r="B37" s="390"/>
      <c r="C37" s="391"/>
      <c r="D37" s="387"/>
      <c r="E37" s="388"/>
      <c r="F37" s="212"/>
      <c r="G37" s="213"/>
      <c r="H37" s="213"/>
      <c r="I37" s="213"/>
      <c r="J37" s="213"/>
      <c r="K37" s="213"/>
      <c r="L37" s="213"/>
      <c r="M37" s="213"/>
      <c r="N37" s="213"/>
      <c r="O37" s="213"/>
      <c r="P37" s="214"/>
      <c r="Q37" s="199"/>
      <c r="R37" s="200"/>
      <c r="S37" s="220">
        <f>IF(A37="",0,(IF(A37&gt;='MER - Page 1'!$AT$15,'MER - Page 1'!$AU$15,'MER - Page 1'!$AU$16)))</f>
        <v>0</v>
      </c>
      <c r="T37" s="221"/>
      <c r="U37" s="282">
        <f>Q37*S37</f>
        <v>0</v>
      </c>
      <c r="V37" s="283"/>
      <c r="W37" s="284"/>
      <c r="X37" s="275"/>
      <c r="Y37" s="276"/>
      <c r="Z37" s="277"/>
      <c r="AA37" s="265"/>
      <c r="AB37" s="266"/>
      <c r="AC37" s="267"/>
      <c r="AD37" s="265"/>
      <c r="AE37" s="266"/>
      <c r="AF37" s="267"/>
      <c r="AG37" s="5"/>
      <c r="AH37" s="17"/>
      <c r="AI37" s="17"/>
      <c r="AJ37" s="17"/>
      <c r="AK37" s="5"/>
      <c r="AL37" s="5"/>
      <c r="AM37" s="5"/>
    </row>
    <row r="38" spans="1:39" ht="12.75" customHeight="1" x14ac:dyDescent="0.25">
      <c r="A38" s="392"/>
      <c r="B38" s="393"/>
      <c r="C38" s="394"/>
      <c r="D38" s="387"/>
      <c r="E38" s="388"/>
      <c r="F38" s="215"/>
      <c r="G38" s="216"/>
      <c r="H38" s="216"/>
      <c r="I38" s="216"/>
      <c r="J38" s="216"/>
      <c r="K38" s="216"/>
      <c r="L38" s="216"/>
      <c r="M38" s="216"/>
      <c r="N38" s="216"/>
      <c r="O38" s="216"/>
      <c r="P38" s="217"/>
      <c r="Q38" s="201"/>
      <c r="R38" s="202"/>
      <c r="S38" s="222"/>
      <c r="T38" s="223"/>
      <c r="U38" s="285"/>
      <c r="V38" s="286"/>
      <c r="W38" s="287"/>
      <c r="X38" s="278"/>
      <c r="Y38" s="279"/>
      <c r="Z38" s="280"/>
      <c r="AA38" s="268"/>
      <c r="AB38" s="269"/>
      <c r="AC38" s="270"/>
      <c r="AD38" s="268"/>
      <c r="AE38" s="269"/>
      <c r="AF38" s="270"/>
      <c r="AM38" s="5"/>
    </row>
    <row r="39" spans="1:39" s="4" customFormat="1" ht="12.75" customHeight="1" x14ac:dyDescent="0.2">
      <c r="A39" s="389"/>
      <c r="B39" s="390"/>
      <c r="C39" s="391"/>
      <c r="D39" s="387"/>
      <c r="E39" s="388"/>
      <c r="F39" s="212"/>
      <c r="G39" s="213"/>
      <c r="H39" s="213"/>
      <c r="I39" s="213"/>
      <c r="J39" s="213"/>
      <c r="K39" s="213"/>
      <c r="L39" s="213"/>
      <c r="M39" s="213"/>
      <c r="N39" s="213"/>
      <c r="O39" s="213"/>
      <c r="P39" s="214"/>
      <c r="Q39" s="199"/>
      <c r="R39" s="200"/>
      <c r="S39" s="220">
        <f>IF(A39="",0,(IF(A39&gt;='MER - Page 1'!$AT$15,'MER - Page 1'!$AU$15,'MER - Page 1'!$AU$16)))</f>
        <v>0</v>
      </c>
      <c r="T39" s="221"/>
      <c r="U39" s="282">
        <f>Q39*S39</f>
        <v>0</v>
      </c>
      <c r="V39" s="283"/>
      <c r="W39" s="284"/>
      <c r="X39" s="275"/>
      <c r="Y39" s="276"/>
      <c r="Z39" s="277"/>
      <c r="AA39" s="265"/>
      <c r="AB39" s="266"/>
      <c r="AC39" s="267"/>
      <c r="AD39" s="265"/>
      <c r="AE39" s="266"/>
      <c r="AF39" s="267"/>
      <c r="AG39" s="5"/>
      <c r="AH39" s="17"/>
      <c r="AI39" s="17"/>
      <c r="AJ39" s="17"/>
      <c r="AK39" s="5"/>
      <c r="AL39" s="5"/>
      <c r="AM39" s="5"/>
    </row>
    <row r="40" spans="1:39" ht="12.75" customHeight="1" x14ac:dyDescent="0.25">
      <c r="A40" s="392"/>
      <c r="B40" s="393"/>
      <c r="C40" s="394"/>
      <c r="D40" s="387"/>
      <c r="E40" s="388"/>
      <c r="F40" s="215"/>
      <c r="G40" s="216"/>
      <c r="H40" s="216"/>
      <c r="I40" s="216"/>
      <c r="J40" s="216"/>
      <c r="K40" s="216"/>
      <c r="L40" s="216"/>
      <c r="M40" s="216"/>
      <c r="N40" s="216"/>
      <c r="O40" s="216"/>
      <c r="P40" s="217"/>
      <c r="Q40" s="201"/>
      <c r="R40" s="202"/>
      <c r="S40" s="222"/>
      <c r="T40" s="223"/>
      <c r="U40" s="285"/>
      <c r="V40" s="286"/>
      <c r="W40" s="287"/>
      <c r="X40" s="278"/>
      <c r="Y40" s="279"/>
      <c r="Z40" s="280"/>
      <c r="AA40" s="268"/>
      <c r="AB40" s="269"/>
      <c r="AC40" s="270"/>
      <c r="AD40" s="268"/>
      <c r="AE40" s="269"/>
      <c r="AF40" s="270"/>
      <c r="AM40" s="5"/>
    </row>
    <row r="41" spans="1:39" s="4" customFormat="1" ht="12.75" customHeight="1" x14ac:dyDescent="0.2">
      <c r="A41" s="389"/>
      <c r="B41" s="390"/>
      <c r="C41" s="391"/>
      <c r="D41" s="387"/>
      <c r="E41" s="388"/>
      <c r="F41" s="212"/>
      <c r="G41" s="213"/>
      <c r="H41" s="213"/>
      <c r="I41" s="213"/>
      <c r="J41" s="213"/>
      <c r="K41" s="213"/>
      <c r="L41" s="213"/>
      <c r="M41" s="213"/>
      <c r="N41" s="213"/>
      <c r="O41" s="213"/>
      <c r="P41" s="214"/>
      <c r="Q41" s="199"/>
      <c r="R41" s="200"/>
      <c r="S41" s="220">
        <f>IF(A41="",0,(IF(A41&gt;='MER - Page 1'!$AT$15,'MER - Page 1'!$AU$15,'MER - Page 1'!$AU$16)))</f>
        <v>0</v>
      </c>
      <c r="T41" s="221"/>
      <c r="U41" s="282">
        <f>Q41*S41</f>
        <v>0</v>
      </c>
      <c r="V41" s="283"/>
      <c r="W41" s="284"/>
      <c r="X41" s="275"/>
      <c r="Y41" s="276"/>
      <c r="Z41" s="277"/>
      <c r="AA41" s="265"/>
      <c r="AB41" s="266"/>
      <c r="AC41" s="267"/>
      <c r="AD41" s="265"/>
      <c r="AE41" s="266"/>
      <c r="AF41" s="267"/>
      <c r="AG41" s="5"/>
      <c r="AH41" s="17"/>
      <c r="AI41" s="17"/>
      <c r="AJ41" s="17"/>
      <c r="AK41" s="5"/>
      <c r="AL41" s="5"/>
      <c r="AM41" s="5"/>
    </row>
    <row r="42" spans="1:39" ht="12.75" customHeight="1" x14ac:dyDescent="0.25">
      <c r="A42" s="392"/>
      <c r="B42" s="393"/>
      <c r="C42" s="394"/>
      <c r="D42" s="387"/>
      <c r="E42" s="388"/>
      <c r="F42" s="215"/>
      <c r="G42" s="216"/>
      <c r="H42" s="216"/>
      <c r="I42" s="216"/>
      <c r="J42" s="216"/>
      <c r="K42" s="216"/>
      <c r="L42" s="216"/>
      <c r="M42" s="216"/>
      <c r="N42" s="216"/>
      <c r="O42" s="216"/>
      <c r="P42" s="217"/>
      <c r="Q42" s="201"/>
      <c r="R42" s="202"/>
      <c r="S42" s="222"/>
      <c r="T42" s="223"/>
      <c r="U42" s="285"/>
      <c r="V42" s="286"/>
      <c r="W42" s="287"/>
      <c r="X42" s="278"/>
      <c r="Y42" s="279"/>
      <c r="Z42" s="280"/>
      <c r="AA42" s="268"/>
      <c r="AB42" s="269"/>
      <c r="AC42" s="270"/>
      <c r="AD42" s="268"/>
      <c r="AE42" s="269"/>
      <c r="AF42" s="270"/>
      <c r="AM42" s="5"/>
    </row>
    <row r="43" spans="1:39" s="4" customFormat="1" ht="12.75" customHeight="1" x14ac:dyDescent="0.2">
      <c r="A43" s="389"/>
      <c r="B43" s="390"/>
      <c r="C43" s="391"/>
      <c r="D43" s="387"/>
      <c r="E43" s="388"/>
      <c r="F43" s="212"/>
      <c r="G43" s="213"/>
      <c r="H43" s="213"/>
      <c r="I43" s="213"/>
      <c r="J43" s="213"/>
      <c r="K43" s="213"/>
      <c r="L43" s="213"/>
      <c r="M43" s="213"/>
      <c r="N43" s="213"/>
      <c r="O43" s="213"/>
      <c r="P43" s="214"/>
      <c r="Q43" s="199"/>
      <c r="R43" s="200"/>
      <c r="S43" s="220">
        <f>IF(A43="",0,(IF(A43&gt;='MER - Page 1'!$AT$15,'MER - Page 1'!$AU$15,'MER - Page 1'!$AU$16)))</f>
        <v>0</v>
      </c>
      <c r="T43" s="221"/>
      <c r="U43" s="282">
        <f>Q43*S43</f>
        <v>0</v>
      </c>
      <c r="V43" s="283"/>
      <c r="W43" s="284"/>
      <c r="X43" s="275"/>
      <c r="Y43" s="276"/>
      <c r="Z43" s="277"/>
      <c r="AA43" s="265"/>
      <c r="AB43" s="266"/>
      <c r="AC43" s="267"/>
      <c r="AD43" s="265"/>
      <c r="AE43" s="266"/>
      <c r="AF43" s="267"/>
      <c r="AG43" s="5"/>
      <c r="AH43" s="17"/>
      <c r="AI43" s="17"/>
      <c r="AJ43" s="17"/>
      <c r="AK43" s="5"/>
      <c r="AL43" s="5"/>
      <c r="AM43" s="5"/>
    </row>
    <row r="44" spans="1:39" ht="12.75" customHeight="1" x14ac:dyDescent="0.25">
      <c r="A44" s="392"/>
      <c r="B44" s="393"/>
      <c r="C44" s="394"/>
      <c r="D44" s="387"/>
      <c r="E44" s="388"/>
      <c r="F44" s="215"/>
      <c r="G44" s="216"/>
      <c r="H44" s="216"/>
      <c r="I44" s="216"/>
      <c r="J44" s="216"/>
      <c r="K44" s="216"/>
      <c r="L44" s="216"/>
      <c r="M44" s="216"/>
      <c r="N44" s="216"/>
      <c r="O44" s="216"/>
      <c r="P44" s="217"/>
      <c r="Q44" s="201"/>
      <c r="R44" s="202"/>
      <c r="S44" s="222"/>
      <c r="T44" s="223"/>
      <c r="U44" s="285"/>
      <c r="V44" s="286"/>
      <c r="W44" s="287"/>
      <c r="X44" s="278"/>
      <c r="Y44" s="279"/>
      <c r="Z44" s="280"/>
      <c r="AA44" s="268"/>
      <c r="AB44" s="269"/>
      <c r="AC44" s="270"/>
      <c r="AD44" s="268"/>
      <c r="AE44" s="269"/>
      <c r="AF44" s="270"/>
      <c r="AM44" s="5"/>
    </row>
    <row r="45" spans="1:39" s="4" customFormat="1" ht="12.75" customHeight="1" x14ac:dyDescent="0.2">
      <c r="A45" s="389"/>
      <c r="B45" s="390"/>
      <c r="C45" s="391"/>
      <c r="D45" s="387"/>
      <c r="E45" s="388"/>
      <c r="F45" s="212"/>
      <c r="G45" s="213"/>
      <c r="H45" s="213"/>
      <c r="I45" s="213"/>
      <c r="J45" s="213"/>
      <c r="K45" s="213"/>
      <c r="L45" s="213"/>
      <c r="M45" s="213"/>
      <c r="N45" s="213"/>
      <c r="O45" s="213"/>
      <c r="P45" s="214"/>
      <c r="Q45" s="199"/>
      <c r="R45" s="200"/>
      <c r="S45" s="220">
        <f>IF(A45="",0,(IF(A45&gt;='MER - Page 1'!$AT$15,'MER - Page 1'!$AU$15,'MER - Page 1'!$AU$16)))</f>
        <v>0</v>
      </c>
      <c r="T45" s="221"/>
      <c r="U45" s="282">
        <f>Q45*S45</f>
        <v>0</v>
      </c>
      <c r="V45" s="283"/>
      <c r="W45" s="284"/>
      <c r="X45" s="275"/>
      <c r="Y45" s="276"/>
      <c r="Z45" s="277"/>
      <c r="AA45" s="265"/>
      <c r="AB45" s="266"/>
      <c r="AC45" s="267"/>
      <c r="AD45" s="265"/>
      <c r="AE45" s="266"/>
      <c r="AF45" s="267"/>
      <c r="AG45" s="5"/>
      <c r="AH45" s="17"/>
      <c r="AI45" s="17"/>
      <c r="AJ45" s="17"/>
      <c r="AK45" s="5"/>
      <c r="AL45" s="5"/>
      <c r="AM45" s="5"/>
    </row>
    <row r="46" spans="1:39" ht="12.75" customHeight="1" x14ac:dyDescent="0.25">
      <c r="A46" s="392"/>
      <c r="B46" s="393"/>
      <c r="C46" s="394"/>
      <c r="D46" s="387"/>
      <c r="E46" s="388"/>
      <c r="F46" s="215"/>
      <c r="G46" s="216"/>
      <c r="H46" s="216"/>
      <c r="I46" s="216"/>
      <c r="J46" s="216"/>
      <c r="K46" s="216"/>
      <c r="L46" s="216"/>
      <c r="M46" s="216"/>
      <c r="N46" s="216"/>
      <c r="O46" s="216"/>
      <c r="P46" s="217"/>
      <c r="Q46" s="201"/>
      <c r="R46" s="202"/>
      <c r="S46" s="222"/>
      <c r="T46" s="223"/>
      <c r="U46" s="285"/>
      <c r="V46" s="286"/>
      <c r="W46" s="287"/>
      <c r="X46" s="278"/>
      <c r="Y46" s="279"/>
      <c r="Z46" s="280"/>
      <c r="AA46" s="268"/>
      <c r="AB46" s="269"/>
      <c r="AC46" s="270"/>
      <c r="AD46" s="268"/>
      <c r="AE46" s="269"/>
      <c r="AF46" s="270"/>
      <c r="AM46" s="5"/>
    </row>
    <row r="47" spans="1:39" s="4" customFormat="1" ht="12.75" customHeight="1" x14ac:dyDescent="0.2">
      <c r="A47" s="389"/>
      <c r="B47" s="390"/>
      <c r="C47" s="391"/>
      <c r="D47" s="387"/>
      <c r="E47" s="388"/>
      <c r="F47" s="212"/>
      <c r="G47" s="213"/>
      <c r="H47" s="213"/>
      <c r="I47" s="213"/>
      <c r="J47" s="213"/>
      <c r="K47" s="213"/>
      <c r="L47" s="213"/>
      <c r="M47" s="213"/>
      <c r="N47" s="213"/>
      <c r="O47" s="213"/>
      <c r="P47" s="214"/>
      <c r="Q47" s="199"/>
      <c r="R47" s="200"/>
      <c r="S47" s="220">
        <f>IF(A47="",0,(IF(A47&gt;='MER - Page 1'!$AT$15,'MER - Page 1'!$AU$15,'MER - Page 1'!$AU$16)))</f>
        <v>0</v>
      </c>
      <c r="T47" s="221"/>
      <c r="U47" s="282">
        <f>Q47*S47</f>
        <v>0</v>
      </c>
      <c r="V47" s="283"/>
      <c r="W47" s="284"/>
      <c r="X47" s="275"/>
      <c r="Y47" s="276"/>
      <c r="Z47" s="277"/>
      <c r="AA47" s="265"/>
      <c r="AB47" s="266"/>
      <c r="AC47" s="267"/>
      <c r="AD47" s="265"/>
      <c r="AE47" s="266"/>
      <c r="AF47" s="267"/>
      <c r="AG47" s="5"/>
      <c r="AH47" s="17"/>
      <c r="AI47" s="17"/>
      <c r="AJ47" s="17"/>
      <c r="AK47" s="5"/>
      <c r="AL47" s="5"/>
      <c r="AM47" s="5"/>
    </row>
    <row r="48" spans="1:39" ht="12.75" customHeight="1" x14ac:dyDescent="0.25">
      <c r="A48" s="392"/>
      <c r="B48" s="393"/>
      <c r="C48" s="394"/>
      <c r="D48" s="387"/>
      <c r="E48" s="388"/>
      <c r="F48" s="215"/>
      <c r="G48" s="216"/>
      <c r="H48" s="216"/>
      <c r="I48" s="216"/>
      <c r="J48" s="216"/>
      <c r="K48" s="216"/>
      <c r="L48" s="216"/>
      <c r="M48" s="216"/>
      <c r="N48" s="216"/>
      <c r="O48" s="216"/>
      <c r="P48" s="217"/>
      <c r="Q48" s="201"/>
      <c r="R48" s="202"/>
      <c r="S48" s="222"/>
      <c r="T48" s="223"/>
      <c r="U48" s="285"/>
      <c r="V48" s="286"/>
      <c r="W48" s="287"/>
      <c r="X48" s="278"/>
      <c r="Y48" s="279"/>
      <c r="Z48" s="280"/>
      <c r="AA48" s="268"/>
      <c r="AB48" s="269"/>
      <c r="AC48" s="270"/>
      <c r="AD48" s="268"/>
      <c r="AE48" s="269"/>
      <c r="AF48" s="270"/>
      <c r="AM48" s="5"/>
    </row>
    <row r="49" spans="1:81" s="4" customFormat="1" ht="12.75" customHeight="1" x14ac:dyDescent="0.2">
      <c r="A49" s="389"/>
      <c r="B49" s="390"/>
      <c r="C49" s="391"/>
      <c r="D49" s="387"/>
      <c r="E49" s="388"/>
      <c r="F49" s="212"/>
      <c r="G49" s="213"/>
      <c r="H49" s="213"/>
      <c r="I49" s="213"/>
      <c r="J49" s="213"/>
      <c r="K49" s="213"/>
      <c r="L49" s="213"/>
      <c r="M49" s="213"/>
      <c r="N49" s="213"/>
      <c r="O49" s="213"/>
      <c r="P49" s="214"/>
      <c r="Q49" s="199"/>
      <c r="R49" s="200"/>
      <c r="S49" s="220">
        <f>IF(A49="",0,(IF(A49&gt;='MER - Page 1'!$AT$15,'MER - Page 1'!$AU$15,'MER - Page 1'!$AU$16)))</f>
        <v>0</v>
      </c>
      <c r="T49" s="221"/>
      <c r="U49" s="282">
        <f>Q49*S49</f>
        <v>0</v>
      </c>
      <c r="V49" s="283"/>
      <c r="W49" s="284"/>
      <c r="X49" s="275"/>
      <c r="Y49" s="276"/>
      <c r="Z49" s="277"/>
      <c r="AA49" s="265"/>
      <c r="AB49" s="266"/>
      <c r="AC49" s="267"/>
      <c r="AD49" s="265"/>
      <c r="AE49" s="266"/>
      <c r="AF49" s="267"/>
      <c r="AG49" s="5"/>
      <c r="AH49" s="17"/>
      <c r="AI49" s="17"/>
      <c r="AJ49" s="17"/>
      <c r="AK49" s="5"/>
      <c r="AL49" s="5"/>
      <c r="AM49" s="5"/>
    </row>
    <row r="50" spans="1:81" ht="12.75" customHeight="1" x14ac:dyDescent="0.25">
      <c r="A50" s="392"/>
      <c r="B50" s="393"/>
      <c r="C50" s="394"/>
      <c r="D50" s="387"/>
      <c r="E50" s="388"/>
      <c r="F50" s="215"/>
      <c r="G50" s="216"/>
      <c r="H50" s="216"/>
      <c r="I50" s="216"/>
      <c r="J50" s="216"/>
      <c r="K50" s="216"/>
      <c r="L50" s="216"/>
      <c r="M50" s="216"/>
      <c r="N50" s="216"/>
      <c r="O50" s="216"/>
      <c r="P50" s="217"/>
      <c r="Q50" s="201"/>
      <c r="R50" s="202"/>
      <c r="S50" s="222"/>
      <c r="T50" s="223"/>
      <c r="U50" s="285"/>
      <c r="V50" s="286"/>
      <c r="W50" s="287"/>
      <c r="X50" s="278"/>
      <c r="Y50" s="279"/>
      <c r="Z50" s="280"/>
      <c r="AA50" s="268"/>
      <c r="AB50" s="269"/>
      <c r="AC50" s="270"/>
      <c r="AD50" s="268"/>
      <c r="AE50" s="269"/>
      <c r="AF50" s="270"/>
      <c r="AM50" s="5"/>
    </row>
    <row r="51" spans="1:81" s="4" customFormat="1" ht="12.75" customHeight="1" x14ac:dyDescent="0.2">
      <c r="A51" s="389"/>
      <c r="B51" s="390"/>
      <c r="C51" s="391"/>
      <c r="D51" s="387"/>
      <c r="E51" s="388"/>
      <c r="F51" s="212"/>
      <c r="G51" s="213"/>
      <c r="H51" s="213"/>
      <c r="I51" s="213"/>
      <c r="J51" s="213"/>
      <c r="K51" s="213"/>
      <c r="L51" s="213"/>
      <c r="M51" s="213"/>
      <c r="N51" s="213"/>
      <c r="O51" s="213"/>
      <c r="P51" s="214"/>
      <c r="Q51" s="199"/>
      <c r="R51" s="200"/>
      <c r="S51" s="220">
        <f>IF(A51="",0,(IF(A51&gt;='MER - Page 1'!$AT$15,'MER - Page 1'!$AU$15,'MER - Page 1'!$AU$16)))</f>
        <v>0</v>
      </c>
      <c r="T51" s="221"/>
      <c r="U51" s="282">
        <f>Q51*S51</f>
        <v>0</v>
      </c>
      <c r="V51" s="283"/>
      <c r="W51" s="284"/>
      <c r="X51" s="275"/>
      <c r="Y51" s="276"/>
      <c r="Z51" s="277"/>
      <c r="AA51" s="265"/>
      <c r="AB51" s="266"/>
      <c r="AC51" s="267"/>
      <c r="AD51" s="265"/>
      <c r="AE51" s="266"/>
      <c r="AF51" s="267"/>
      <c r="AG51" s="5"/>
      <c r="AH51" s="17"/>
      <c r="AI51" s="17"/>
      <c r="AJ51" s="17"/>
      <c r="AK51" s="5"/>
      <c r="AL51" s="5"/>
      <c r="AM51" s="5"/>
    </row>
    <row r="52" spans="1:81" ht="12.75" customHeight="1" x14ac:dyDescent="0.25">
      <c r="A52" s="392"/>
      <c r="B52" s="393"/>
      <c r="C52" s="394"/>
      <c r="D52" s="387"/>
      <c r="E52" s="388"/>
      <c r="F52" s="215"/>
      <c r="G52" s="216"/>
      <c r="H52" s="216"/>
      <c r="I52" s="216"/>
      <c r="J52" s="216"/>
      <c r="K52" s="216"/>
      <c r="L52" s="216"/>
      <c r="M52" s="216"/>
      <c r="N52" s="216"/>
      <c r="O52" s="216"/>
      <c r="P52" s="217"/>
      <c r="Q52" s="201"/>
      <c r="R52" s="202"/>
      <c r="S52" s="222"/>
      <c r="T52" s="223"/>
      <c r="U52" s="285"/>
      <c r="V52" s="286"/>
      <c r="W52" s="287"/>
      <c r="X52" s="278"/>
      <c r="Y52" s="279"/>
      <c r="Z52" s="280"/>
      <c r="AA52" s="268"/>
      <c r="AB52" s="269"/>
      <c r="AC52" s="270"/>
      <c r="AD52" s="268"/>
      <c r="AE52" s="269"/>
      <c r="AF52" s="270"/>
      <c r="AM52" s="5"/>
    </row>
    <row r="53" spans="1:81" s="4" customFormat="1" ht="12.75" customHeight="1" x14ac:dyDescent="0.2">
      <c r="A53" s="389"/>
      <c r="B53" s="390"/>
      <c r="C53" s="391"/>
      <c r="D53" s="387"/>
      <c r="E53" s="388"/>
      <c r="F53" s="212"/>
      <c r="G53" s="213"/>
      <c r="H53" s="213"/>
      <c r="I53" s="213"/>
      <c r="J53" s="213"/>
      <c r="K53" s="213"/>
      <c r="L53" s="213"/>
      <c r="M53" s="213"/>
      <c r="N53" s="213"/>
      <c r="O53" s="213"/>
      <c r="P53" s="214"/>
      <c r="Q53" s="199"/>
      <c r="R53" s="200"/>
      <c r="S53" s="220">
        <f>IF(A53="",0,(IF(A53&gt;='MER - Page 1'!$AT$15,'MER - Page 1'!$AU$15,'MER - Page 1'!$AU$16)))</f>
        <v>0</v>
      </c>
      <c r="T53" s="221"/>
      <c r="U53" s="282">
        <f>Q53*S53</f>
        <v>0</v>
      </c>
      <c r="V53" s="283"/>
      <c r="W53" s="284"/>
      <c r="X53" s="275"/>
      <c r="Y53" s="276"/>
      <c r="Z53" s="277"/>
      <c r="AA53" s="265"/>
      <c r="AB53" s="266"/>
      <c r="AC53" s="267"/>
      <c r="AD53" s="265"/>
      <c r="AE53" s="266"/>
      <c r="AF53" s="267"/>
      <c r="AG53" s="5"/>
      <c r="AH53" s="17"/>
      <c r="AI53" s="17"/>
      <c r="AJ53" s="17"/>
      <c r="AK53" s="5"/>
      <c r="AL53" s="5"/>
      <c r="AM53" s="5"/>
    </row>
    <row r="54" spans="1:81" ht="12.75" customHeight="1" x14ac:dyDescent="0.25">
      <c r="A54" s="392"/>
      <c r="B54" s="393"/>
      <c r="C54" s="394"/>
      <c r="D54" s="387"/>
      <c r="E54" s="388"/>
      <c r="F54" s="215"/>
      <c r="G54" s="216"/>
      <c r="H54" s="216"/>
      <c r="I54" s="216"/>
      <c r="J54" s="216"/>
      <c r="K54" s="216"/>
      <c r="L54" s="216"/>
      <c r="M54" s="216"/>
      <c r="N54" s="216"/>
      <c r="O54" s="216"/>
      <c r="P54" s="217"/>
      <c r="Q54" s="201"/>
      <c r="R54" s="202"/>
      <c r="S54" s="222"/>
      <c r="T54" s="223"/>
      <c r="U54" s="285"/>
      <c r="V54" s="286"/>
      <c r="W54" s="287"/>
      <c r="X54" s="278"/>
      <c r="Y54" s="279"/>
      <c r="Z54" s="280"/>
      <c r="AA54" s="268"/>
      <c r="AB54" s="269"/>
      <c r="AC54" s="270"/>
      <c r="AD54" s="268"/>
      <c r="AE54" s="269"/>
      <c r="AF54" s="270"/>
      <c r="AM54" s="5"/>
    </row>
    <row r="55" spans="1:81" ht="22.5" customHeight="1" x14ac:dyDescent="0.25">
      <c r="A55" s="413"/>
      <c r="B55" s="414"/>
      <c r="C55" s="414"/>
      <c r="D55" s="414"/>
      <c r="E55" s="414"/>
      <c r="F55" s="414"/>
      <c r="G55" s="414"/>
      <c r="H55" s="414"/>
      <c r="I55" s="414"/>
      <c r="J55" s="414"/>
      <c r="K55" s="414"/>
      <c r="L55" s="414"/>
      <c r="M55" s="414"/>
      <c r="N55" s="414"/>
      <c r="O55" s="414"/>
      <c r="P55" s="414"/>
      <c r="Q55" s="357" t="s">
        <v>37</v>
      </c>
      <c r="R55" s="357"/>
      <c r="S55" s="357"/>
      <c r="T55" s="358"/>
      <c r="U55" s="238">
        <f>SUM(U9:W54)</f>
        <v>0</v>
      </c>
      <c r="V55" s="239"/>
      <c r="W55" s="240"/>
      <c r="X55" s="238">
        <f>SUM(X9:Z54)</f>
        <v>0</v>
      </c>
      <c r="Y55" s="239"/>
      <c r="Z55" s="240"/>
      <c r="AA55" s="238">
        <f>SUM(AA9:AC54)</f>
        <v>0</v>
      </c>
      <c r="AB55" s="239"/>
      <c r="AC55" s="240"/>
      <c r="AD55" s="238">
        <f>SUM(AD9:AF54)</f>
        <v>0</v>
      </c>
      <c r="AE55" s="239"/>
      <c r="AF55" s="240"/>
      <c r="AH55"/>
      <c r="AI55"/>
      <c r="AK55" s="15"/>
      <c r="AL55" s="15"/>
      <c r="AM55" s="15"/>
      <c r="AN55" s="15"/>
      <c r="AO55" s="15"/>
      <c r="AP55" s="15"/>
    </row>
    <row r="56" spans="1:81" s="73" customFormat="1" ht="12" customHeight="1" x14ac:dyDescent="0.3">
      <c r="A56" s="225" t="s">
        <v>249</v>
      </c>
      <c r="B56" s="225"/>
      <c r="C56" s="225"/>
      <c r="D56" s="225"/>
      <c r="E56" s="225"/>
      <c r="F56" s="225"/>
      <c r="G56" s="225"/>
      <c r="H56" s="225"/>
      <c r="I56" s="225"/>
      <c r="J56" s="225"/>
      <c r="K56" s="225"/>
      <c r="L56" s="225"/>
      <c r="M56" s="225"/>
      <c r="N56" s="225"/>
      <c r="O56" s="225"/>
      <c r="P56" s="225"/>
      <c r="Q56" s="225"/>
      <c r="R56" s="225"/>
      <c r="S56" s="225"/>
      <c r="T56" s="225"/>
      <c r="U56" s="225" t="s">
        <v>243</v>
      </c>
      <c r="V56" s="225"/>
      <c r="W56" s="225"/>
      <c r="X56" s="225"/>
      <c r="Y56" s="225"/>
      <c r="Z56" s="225"/>
      <c r="AA56" s="225"/>
      <c r="AB56" s="378" t="s">
        <v>54</v>
      </c>
      <c r="AC56" s="379"/>
      <c r="AD56" s="379"/>
      <c r="AE56" s="379"/>
      <c r="AF56" s="380"/>
      <c r="AG56" s="39"/>
      <c r="AH56" s="107"/>
      <c r="AI56" s="89"/>
      <c r="AJ56" s="89"/>
      <c r="AK56" s="89"/>
      <c r="AL56" s="89"/>
      <c r="AM56" s="89"/>
      <c r="AN56" s="89"/>
      <c r="AO56" s="91"/>
      <c r="AP56" s="91"/>
      <c r="AQ56" s="91"/>
      <c r="AR56" s="91"/>
      <c r="AS56" s="91"/>
      <c r="AT56" s="91"/>
      <c r="AU56" s="91"/>
      <c r="AV56" s="91"/>
      <c r="AW56" s="91"/>
      <c r="AX56" s="91"/>
      <c r="AY56" s="91"/>
      <c r="AZ56" s="89"/>
      <c r="BA56" s="89"/>
      <c r="BB56" s="91"/>
      <c r="BC56" s="91"/>
      <c r="BD56" s="91"/>
      <c r="BE56" s="89"/>
      <c r="BF56" s="89"/>
      <c r="BG56" s="89"/>
      <c r="BH56" s="89"/>
      <c r="BI56" s="93"/>
      <c r="BJ56" s="93"/>
      <c r="BK56" s="93"/>
      <c r="BL56" s="93"/>
      <c r="BM56" s="89"/>
      <c r="BN56" s="89"/>
      <c r="BO56" s="89"/>
      <c r="BP56" s="89"/>
      <c r="BQ56" s="89"/>
      <c r="BR56" s="89"/>
      <c r="BS56" s="89"/>
      <c r="BT56" s="89"/>
      <c r="BU56" s="89"/>
      <c r="BV56" s="89"/>
      <c r="BW56" s="89"/>
      <c r="BX56" s="89"/>
      <c r="BY56" s="89"/>
      <c r="BZ56" s="89"/>
      <c r="CA56" s="89"/>
      <c r="CB56" s="89"/>
      <c r="CC56" s="89"/>
    </row>
    <row r="57" spans="1:81" s="74" customFormat="1" ht="12" customHeight="1" x14ac:dyDescent="0.25">
      <c r="A57" s="263" t="s">
        <v>55</v>
      </c>
      <c r="B57" s="263"/>
      <c r="C57" s="203" t="s">
        <v>56</v>
      </c>
      <c r="D57" s="203"/>
      <c r="E57" s="203"/>
      <c r="F57" s="203"/>
      <c r="G57" s="203"/>
      <c r="H57" s="203" t="s">
        <v>57</v>
      </c>
      <c r="I57" s="203"/>
      <c r="J57" s="203"/>
      <c r="K57" s="203"/>
      <c r="L57" s="203"/>
      <c r="M57" s="203" t="s">
        <v>44</v>
      </c>
      <c r="N57" s="203"/>
      <c r="O57" s="203"/>
      <c r="P57" s="203" t="s">
        <v>58</v>
      </c>
      <c r="Q57" s="203"/>
      <c r="R57" s="203"/>
      <c r="S57" s="203" t="s">
        <v>59</v>
      </c>
      <c r="T57" s="203"/>
      <c r="U57" s="203" t="s">
        <v>244</v>
      </c>
      <c r="V57" s="203"/>
      <c r="W57" s="264" t="s">
        <v>60</v>
      </c>
      <c r="X57" s="203" t="s">
        <v>245</v>
      </c>
      <c r="Y57" s="203"/>
      <c r="Z57" s="203"/>
      <c r="AA57" s="203"/>
      <c r="AB57" s="381"/>
      <c r="AC57" s="382"/>
      <c r="AD57" s="382"/>
      <c r="AE57" s="382"/>
      <c r="AF57" s="383"/>
      <c r="AG57" s="92"/>
      <c r="AH57" s="90"/>
      <c r="AI57" s="90"/>
      <c r="AJ57" s="90"/>
      <c r="AK57" s="90"/>
      <c r="AL57" s="90"/>
      <c r="AM57" s="90"/>
      <c r="AN57" s="90"/>
      <c r="AO57" s="92"/>
      <c r="AP57" s="92"/>
      <c r="AQ57" s="92"/>
      <c r="AR57" s="92"/>
      <c r="AS57" s="92"/>
      <c r="AT57" s="92"/>
      <c r="AU57" s="92"/>
      <c r="AV57" s="92"/>
      <c r="AW57" s="92"/>
      <c r="AX57" s="92"/>
      <c r="AY57" s="92"/>
      <c r="AZ57" s="90"/>
      <c r="BA57" s="90"/>
      <c r="BB57" s="92"/>
      <c r="BC57" s="92"/>
      <c r="BD57" s="92"/>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row>
    <row r="58" spans="1:81" s="74" customFormat="1" ht="12.75" customHeight="1" x14ac:dyDescent="0.25">
      <c r="A58" s="263"/>
      <c r="B58" s="263"/>
      <c r="C58" s="203"/>
      <c r="D58" s="203"/>
      <c r="E58" s="203"/>
      <c r="F58" s="203"/>
      <c r="G58" s="203"/>
      <c r="H58" s="203"/>
      <c r="I58" s="203"/>
      <c r="J58" s="203"/>
      <c r="K58" s="203"/>
      <c r="L58" s="203"/>
      <c r="M58" s="203"/>
      <c r="N58" s="203"/>
      <c r="O58" s="203"/>
      <c r="P58" s="203"/>
      <c r="Q58" s="203"/>
      <c r="R58" s="203"/>
      <c r="S58" s="203"/>
      <c r="T58" s="203"/>
      <c r="U58" s="203"/>
      <c r="V58" s="203"/>
      <c r="W58" s="264"/>
      <c r="X58" s="203"/>
      <c r="Y58" s="203"/>
      <c r="Z58" s="203"/>
      <c r="AA58" s="203"/>
      <c r="AB58" s="384"/>
      <c r="AC58" s="385"/>
      <c r="AD58" s="385"/>
      <c r="AE58" s="385"/>
      <c r="AF58" s="386"/>
      <c r="AG58" s="92"/>
      <c r="AH58" s="90"/>
      <c r="AI58" s="90"/>
      <c r="AJ58" s="90"/>
      <c r="AK58" s="90"/>
      <c r="AL58" s="90"/>
      <c r="AM58" s="90"/>
      <c r="AN58" s="90"/>
      <c r="AO58" s="92"/>
      <c r="AP58" s="92"/>
      <c r="AQ58" s="92"/>
      <c r="AR58" s="92"/>
      <c r="AS58" s="92"/>
      <c r="AT58" s="92"/>
      <c r="AU58" s="92"/>
      <c r="AV58" s="92"/>
      <c r="AW58" s="92"/>
      <c r="AX58" s="92"/>
      <c r="AY58" s="92"/>
      <c r="AZ58" s="90"/>
      <c r="BA58" s="90"/>
      <c r="BB58" s="92"/>
      <c r="BC58" s="92"/>
      <c r="BD58" s="92"/>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row>
    <row r="59" spans="1:81" s="73" customFormat="1" ht="14.4" x14ac:dyDescent="0.3">
      <c r="A59" s="237">
        <v>11</v>
      </c>
      <c r="B59" s="237"/>
      <c r="C59" s="415"/>
      <c r="D59" s="415"/>
      <c r="E59" s="415"/>
      <c r="F59" s="415"/>
      <c r="G59" s="415"/>
      <c r="H59" s="415"/>
      <c r="I59" s="415"/>
      <c r="J59" s="415"/>
      <c r="K59" s="415"/>
      <c r="L59" s="415"/>
      <c r="M59" s="416"/>
      <c r="N59" s="416"/>
      <c r="O59" s="416"/>
      <c r="P59" s="417"/>
      <c r="Q59" s="417"/>
      <c r="R59" s="417"/>
      <c r="S59" s="198"/>
      <c r="T59" s="198"/>
      <c r="U59" s="418"/>
      <c r="V59" s="418"/>
      <c r="W59" s="188" t="str">
        <f t="shared" ref="W59:W68" si="0">IF(M59="","",VLOOKUP(agency,dept_lookup,2,FALSE))</f>
        <v/>
      </c>
      <c r="X59" s="418"/>
      <c r="Y59" s="418"/>
      <c r="Z59" s="418"/>
      <c r="AA59" s="418"/>
      <c r="AB59" s="419"/>
      <c r="AC59" s="419"/>
      <c r="AD59" s="419"/>
      <c r="AE59" s="419"/>
      <c r="AF59" s="419"/>
      <c r="AG59" s="91"/>
      <c r="AH59" s="89"/>
      <c r="AI59" s="89"/>
      <c r="AJ59" s="89"/>
      <c r="AK59" s="89"/>
      <c r="AL59" s="89"/>
      <c r="AM59" s="89"/>
      <c r="AN59" s="89"/>
      <c r="AO59" s="91"/>
      <c r="AP59" s="91"/>
      <c r="AQ59" s="91"/>
      <c r="AR59" s="91"/>
      <c r="AS59" s="91"/>
      <c r="AT59" s="91"/>
      <c r="AU59" s="91"/>
      <c r="AV59" s="91"/>
      <c r="AW59" s="91"/>
      <c r="AX59" s="91"/>
      <c r="AY59" s="91"/>
      <c r="AZ59" s="89"/>
      <c r="BA59" s="89"/>
      <c r="BB59" s="91"/>
      <c r="BC59" s="91"/>
      <c r="BD59" s="91"/>
      <c r="BE59" s="89"/>
      <c r="BF59" s="89"/>
      <c r="BG59" s="89"/>
      <c r="BH59" s="89"/>
      <c r="BI59" s="93"/>
      <c r="BJ59" s="93"/>
      <c r="BK59" s="93"/>
      <c r="BL59" s="93"/>
      <c r="BM59" s="93"/>
      <c r="BN59" s="89"/>
      <c r="BO59" s="89"/>
      <c r="BP59" s="89"/>
      <c r="BQ59" s="89"/>
      <c r="BR59" s="89"/>
      <c r="BS59" s="89"/>
      <c r="BT59" s="89"/>
      <c r="BU59" s="89"/>
      <c r="BV59" s="89"/>
      <c r="BW59" s="89"/>
      <c r="BX59" s="89"/>
      <c r="BY59" s="89"/>
      <c r="BZ59" s="89"/>
      <c r="CA59" s="89"/>
      <c r="CB59" s="89"/>
      <c r="CC59" s="89"/>
    </row>
    <row r="60" spans="1:81" s="73" customFormat="1" ht="14.4" x14ac:dyDescent="0.3">
      <c r="A60" s="237">
        <v>12</v>
      </c>
      <c r="B60" s="237"/>
      <c r="C60" s="415"/>
      <c r="D60" s="415"/>
      <c r="E60" s="415"/>
      <c r="F60" s="415"/>
      <c r="G60" s="415"/>
      <c r="H60" s="415"/>
      <c r="I60" s="415"/>
      <c r="J60" s="415"/>
      <c r="K60" s="415"/>
      <c r="L60" s="415"/>
      <c r="M60" s="416"/>
      <c r="N60" s="416"/>
      <c r="O60" s="416"/>
      <c r="P60" s="417"/>
      <c r="Q60" s="417"/>
      <c r="R60" s="417"/>
      <c r="S60" s="198"/>
      <c r="T60" s="198"/>
      <c r="U60" s="418"/>
      <c r="V60" s="418"/>
      <c r="W60" s="188" t="str">
        <f t="shared" si="0"/>
        <v/>
      </c>
      <c r="X60" s="418"/>
      <c r="Y60" s="418"/>
      <c r="Z60" s="418"/>
      <c r="AA60" s="418"/>
      <c r="AB60" s="419"/>
      <c r="AC60" s="419"/>
      <c r="AD60" s="419"/>
      <c r="AE60" s="419"/>
      <c r="AF60" s="419"/>
      <c r="AG60" s="91"/>
      <c r="AH60" s="89"/>
      <c r="AI60" s="89"/>
      <c r="AJ60" s="89"/>
      <c r="AK60" s="89"/>
      <c r="AL60" s="89"/>
      <c r="AM60" s="89"/>
      <c r="AN60" s="89"/>
      <c r="AO60" s="91"/>
      <c r="AP60" s="91"/>
      <c r="AQ60" s="91"/>
      <c r="AR60" s="91"/>
      <c r="AS60" s="91"/>
      <c r="AT60" s="91"/>
      <c r="AU60" s="91"/>
      <c r="AV60" s="91"/>
      <c r="AW60" s="91"/>
      <c r="AX60" s="91"/>
      <c r="AY60" s="91"/>
      <c r="AZ60" s="89"/>
      <c r="BA60" s="89"/>
      <c r="BB60" s="91"/>
      <c r="BC60" s="91"/>
      <c r="BD60" s="91"/>
      <c r="BE60" s="89"/>
      <c r="BF60" s="89"/>
      <c r="BG60" s="89"/>
      <c r="BH60" s="89"/>
      <c r="BI60" s="93"/>
      <c r="BJ60" s="93"/>
      <c r="BK60" s="93"/>
      <c r="BL60" s="93"/>
      <c r="BM60" s="93"/>
      <c r="BN60" s="89"/>
      <c r="BO60" s="89"/>
      <c r="BP60" s="89"/>
      <c r="BQ60" s="89"/>
      <c r="BR60" s="89"/>
      <c r="BS60" s="89"/>
      <c r="BT60" s="89"/>
      <c r="BU60" s="89"/>
      <c r="BV60" s="89"/>
      <c r="BW60" s="89"/>
      <c r="BX60" s="89"/>
      <c r="BY60" s="89"/>
      <c r="BZ60" s="89"/>
      <c r="CA60" s="89"/>
      <c r="CB60" s="89"/>
      <c r="CC60" s="89"/>
    </row>
    <row r="61" spans="1:81" s="73" customFormat="1" ht="14.4" x14ac:dyDescent="0.3">
      <c r="A61" s="237">
        <v>13</v>
      </c>
      <c r="B61" s="237"/>
      <c r="C61" s="415"/>
      <c r="D61" s="415"/>
      <c r="E61" s="415"/>
      <c r="F61" s="415"/>
      <c r="G61" s="415"/>
      <c r="H61" s="415"/>
      <c r="I61" s="415"/>
      <c r="J61" s="415"/>
      <c r="K61" s="415"/>
      <c r="L61" s="415"/>
      <c r="M61" s="416"/>
      <c r="N61" s="416"/>
      <c r="O61" s="416"/>
      <c r="P61" s="417"/>
      <c r="Q61" s="417"/>
      <c r="R61" s="417"/>
      <c r="S61" s="198"/>
      <c r="T61" s="198"/>
      <c r="U61" s="418"/>
      <c r="V61" s="418"/>
      <c r="W61" s="188" t="str">
        <f t="shared" si="0"/>
        <v/>
      </c>
      <c r="X61" s="418"/>
      <c r="Y61" s="418"/>
      <c r="Z61" s="418"/>
      <c r="AA61" s="418"/>
      <c r="AB61" s="419"/>
      <c r="AC61" s="419"/>
      <c r="AD61" s="419"/>
      <c r="AE61" s="419"/>
      <c r="AF61" s="419"/>
      <c r="AG61" s="91"/>
      <c r="AH61" s="89"/>
      <c r="AI61" s="89"/>
      <c r="AJ61" s="89"/>
      <c r="AK61" s="89"/>
      <c r="AL61" s="89"/>
      <c r="AM61" s="89"/>
      <c r="AN61" s="89"/>
      <c r="AO61" s="91"/>
      <c r="AP61" s="91"/>
      <c r="AQ61" s="91"/>
      <c r="AR61" s="91"/>
      <c r="AS61" s="91"/>
      <c r="AT61" s="91"/>
      <c r="AU61" s="91"/>
      <c r="AV61" s="91"/>
      <c r="AW61" s="91"/>
      <c r="AX61" s="91"/>
      <c r="AY61" s="91"/>
      <c r="AZ61" s="89"/>
      <c r="BA61" s="89"/>
      <c r="BB61" s="91"/>
      <c r="BC61" s="91"/>
      <c r="BD61" s="91"/>
      <c r="BE61" s="89"/>
      <c r="BF61" s="89"/>
      <c r="BG61" s="89"/>
      <c r="BH61" s="89"/>
      <c r="BI61" s="93"/>
      <c r="BJ61" s="93"/>
      <c r="BK61" s="93"/>
      <c r="BL61" s="93"/>
      <c r="BM61" s="93"/>
      <c r="BN61" s="89"/>
      <c r="BO61" s="89"/>
      <c r="BP61" s="89"/>
      <c r="BQ61" s="89"/>
      <c r="BR61" s="89"/>
      <c r="BS61" s="89"/>
      <c r="BT61" s="89"/>
      <c r="BU61" s="89"/>
      <c r="BV61" s="89"/>
      <c r="BW61" s="89"/>
      <c r="BX61" s="89"/>
      <c r="BY61" s="89"/>
      <c r="BZ61" s="89"/>
      <c r="CA61" s="89"/>
      <c r="CB61" s="89"/>
      <c r="CC61" s="89"/>
    </row>
    <row r="62" spans="1:81" s="73" customFormat="1" ht="14.4" x14ac:dyDescent="0.3">
      <c r="A62" s="237">
        <v>14</v>
      </c>
      <c r="B62" s="237"/>
      <c r="C62" s="415"/>
      <c r="D62" s="415"/>
      <c r="E62" s="415"/>
      <c r="F62" s="415"/>
      <c r="G62" s="415"/>
      <c r="H62" s="415"/>
      <c r="I62" s="415"/>
      <c r="J62" s="415"/>
      <c r="K62" s="415"/>
      <c r="L62" s="415"/>
      <c r="M62" s="416"/>
      <c r="N62" s="416"/>
      <c r="O62" s="416"/>
      <c r="P62" s="417"/>
      <c r="Q62" s="417"/>
      <c r="R62" s="417"/>
      <c r="S62" s="198"/>
      <c r="T62" s="198"/>
      <c r="U62" s="418"/>
      <c r="V62" s="418"/>
      <c r="W62" s="188" t="str">
        <f t="shared" si="0"/>
        <v/>
      </c>
      <c r="X62" s="418"/>
      <c r="Y62" s="418"/>
      <c r="Z62" s="418"/>
      <c r="AA62" s="418"/>
      <c r="AB62" s="419"/>
      <c r="AC62" s="419"/>
      <c r="AD62" s="419"/>
      <c r="AE62" s="419"/>
      <c r="AF62" s="419"/>
      <c r="AG62" s="91"/>
      <c r="AH62" s="89"/>
      <c r="AI62" s="89"/>
      <c r="AJ62" s="89"/>
      <c r="AK62" s="89"/>
      <c r="AL62" s="89"/>
      <c r="AM62" s="89"/>
      <c r="AN62" s="89"/>
      <c r="AO62" s="91"/>
      <c r="AP62" s="91"/>
      <c r="AQ62" s="91"/>
      <c r="AR62" s="91"/>
      <c r="AS62" s="91"/>
      <c r="AT62" s="91"/>
      <c r="AU62" s="91"/>
      <c r="AV62" s="91"/>
      <c r="AW62" s="91"/>
      <c r="AX62" s="91"/>
      <c r="AY62" s="91"/>
      <c r="AZ62" s="89"/>
      <c r="BA62" s="89"/>
      <c r="BB62" s="91"/>
      <c r="BC62" s="91"/>
      <c r="BD62" s="91"/>
      <c r="BE62" s="89"/>
      <c r="BF62" s="89"/>
      <c r="BG62" s="89"/>
      <c r="BH62" s="89"/>
      <c r="BI62" s="93"/>
      <c r="BJ62" s="93"/>
      <c r="BK62" s="93"/>
      <c r="BL62" s="93"/>
      <c r="BM62" s="93"/>
      <c r="BN62" s="89"/>
      <c r="BO62" s="89"/>
      <c r="BP62" s="89"/>
      <c r="BQ62" s="89"/>
      <c r="BR62" s="89"/>
      <c r="BS62" s="89"/>
      <c r="BT62" s="89"/>
      <c r="BU62" s="89"/>
      <c r="BV62" s="89"/>
      <c r="BW62" s="89"/>
      <c r="BX62" s="89"/>
      <c r="BY62" s="89"/>
      <c r="BZ62" s="89"/>
      <c r="CA62" s="89"/>
      <c r="CB62" s="89"/>
      <c r="CC62" s="89"/>
    </row>
    <row r="63" spans="1:81" s="73" customFormat="1" ht="14.4" x14ac:dyDescent="0.3">
      <c r="A63" s="237">
        <v>15</v>
      </c>
      <c r="B63" s="237"/>
      <c r="C63" s="415"/>
      <c r="D63" s="415"/>
      <c r="E63" s="415"/>
      <c r="F63" s="415"/>
      <c r="G63" s="415"/>
      <c r="H63" s="415"/>
      <c r="I63" s="415"/>
      <c r="J63" s="415"/>
      <c r="K63" s="415"/>
      <c r="L63" s="415"/>
      <c r="M63" s="416"/>
      <c r="N63" s="416"/>
      <c r="O63" s="416"/>
      <c r="P63" s="417"/>
      <c r="Q63" s="417"/>
      <c r="R63" s="417"/>
      <c r="S63" s="198"/>
      <c r="T63" s="198"/>
      <c r="U63" s="418"/>
      <c r="V63" s="418"/>
      <c r="W63" s="188" t="str">
        <f t="shared" si="0"/>
        <v/>
      </c>
      <c r="X63" s="418"/>
      <c r="Y63" s="418"/>
      <c r="Z63" s="418"/>
      <c r="AA63" s="418"/>
      <c r="AB63" s="419"/>
      <c r="AC63" s="419"/>
      <c r="AD63" s="419"/>
      <c r="AE63" s="419"/>
      <c r="AF63" s="419"/>
      <c r="AG63" s="91"/>
      <c r="AH63" s="89"/>
      <c r="AI63" s="89"/>
      <c r="AJ63" s="89"/>
      <c r="AK63" s="89"/>
      <c r="AL63" s="89"/>
      <c r="AM63" s="89"/>
      <c r="AN63" s="89"/>
      <c r="AO63" s="91"/>
      <c r="AP63" s="91"/>
      <c r="AQ63" s="91"/>
      <c r="AR63" s="91"/>
      <c r="AS63" s="91"/>
      <c r="AT63" s="91"/>
      <c r="AU63" s="91"/>
      <c r="AV63" s="91"/>
      <c r="AW63" s="91"/>
      <c r="AX63" s="91"/>
      <c r="AY63" s="91"/>
      <c r="AZ63" s="89"/>
      <c r="BA63" s="89"/>
      <c r="BB63" s="91"/>
      <c r="BC63" s="91"/>
      <c r="BD63" s="91"/>
      <c r="BE63" s="89"/>
      <c r="BF63" s="89"/>
      <c r="BG63" s="89"/>
      <c r="BH63" s="89"/>
      <c r="BI63" s="93"/>
      <c r="BJ63" s="93"/>
      <c r="BK63" s="93"/>
      <c r="BL63" s="93"/>
      <c r="BM63" s="93"/>
      <c r="BN63" s="89"/>
      <c r="BO63" s="89"/>
      <c r="BP63" s="89"/>
      <c r="BQ63" s="89"/>
      <c r="BR63" s="89"/>
      <c r="BS63" s="89"/>
      <c r="BT63" s="89"/>
      <c r="BU63" s="89"/>
      <c r="BV63" s="89"/>
      <c r="BW63" s="89"/>
      <c r="BX63" s="89"/>
      <c r="BY63" s="89"/>
      <c r="BZ63" s="89"/>
      <c r="CA63" s="89"/>
      <c r="CB63" s="89"/>
      <c r="CC63" s="89"/>
    </row>
    <row r="64" spans="1:81" s="73" customFormat="1" ht="14.4" x14ac:dyDescent="0.3">
      <c r="A64" s="237">
        <v>16</v>
      </c>
      <c r="B64" s="237"/>
      <c r="C64" s="415"/>
      <c r="D64" s="415"/>
      <c r="E64" s="415"/>
      <c r="F64" s="415"/>
      <c r="G64" s="415"/>
      <c r="H64" s="415"/>
      <c r="I64" s="415"/>
      <c r="J64" s="415"/>
      <c r="K64" s="415"/>
      <c r="L64" s="415"/>
      <c r="M64" s="416"/>
      <c r="N64" s="416"/>
      <c r="O64" s="416"/>
      <c r="P64" s="417"/>
      <c r="Q64" s="417"/>
      <c r="R64" s="417"/>
      <c r="S64" s="198"/>
      <c r="T64" s="198"/>
      <c r="U64" s="418"/>
      <c r="V64" s="418"/>
      <c r="W64" s="188" t="str">
        <f t="shared" si="0"/>
        <v/>
      </c>
      <c r="X64" s="418"/>
      <c r="Y64" s="418"/>
      <c r="Z64" s="418"/>
      <c r="AA64" s="418"/>
      <c r="AB64" s="419"/>
      <c r="AC64" s="419"/>
      <c r="AD64" s="419"/>
      <c r="AE64" s="419"/>
      <c r="AF64" s="419"/>
      <c r="AG64" s="91"/>
      <c r="AH64" s="89"/>
      <c r="AI64" s="89"/>
      <c r="AJ64" s="89"/>
      <c r="AK64" s="89"/>
      <c r="AL64" s="89"/>
      <c r="AM64" s="89"/>
      <c r="AN64" s="89"/>
      <c r="AO64" s="91"/>
      <c r="AP64" s="91"/>
      <c r="AQ64" s="91"/>
      <c r="AR64" s="91"/>
      <c r="AS64" s="91"/>
      <c r="AT64" s="91"/>
      <c r="AU64" s="91"/>
      <c r="AV64" s="91"/>
      <c r="AW64" s="91"/>
      <c r="AX64" s="91"/>
      <c r="AY64" s="91"/>
      <c r="AZ64" s="89"/>
      <c r="BA64" s="89"/>
      <c r="BB64" s="91"/>
      <c r="BC64" s="91"/>
      <c r="BD64" s="91"/>
      <c r="BE64" s="89"/>
      <c r="BF64" s="89"/>
      <c r="BG64" s="89"/>
      <c r="BH64" s="89"/>
      <c r="BI64" s="93"/>
      <c r="BJ64" s="93"/>
      <c r="BK64" s="93"/>
      <c r="BL64" s="93"/>
      <c r="BM64" s="93"/>
      <c r="BN64" s="89"/>
      <c r="BO64" s="89"/>
      <c r="BP64" s="89"/>
      <c r="BQ64" s="89"/>
      <c r="BR64" s="89"/>
      <c r="BS64" s="89"/>
      <c r="BT64" s="89"/>
      <c r="BU64" s="89"/>
      <c r="BV64" s="89"/>
      <c r="BW64" s="89"/>
      <c r="BX64" s="89"/>
      <c r="BY64" s="89"/>
      <c r="BZ64" s="89"/>
      <c r="CA64" s="89"/>
      <c r="CB64" s="89"/>
      <c r="CC64" s="89"/>
    </row>
    <row r="65" spans="1:81" s="73" customFormat="1" ht="14.4" x14ac:dyDescent="0.3">
      <c r="A65" s="237">
        <v>17</v>
      </c>
      <c r="B65" s="237"/>
      <c r="C65" s="415"/>
      <c r="D65" s="415"/>
      <c r="E65" s="415"/>
      <c r="F65" s="415"/>
      <c r="G65" s="415"/>
      <c r="H65" s="415"/>
      <c r="I65" s="415"/>
      <c r="J65" s="415"/>
      <c r="K65" s="415"/>
      <c r="L65" s="415"/>
      <c r="M65" s="416"/>
      <c r="N65" s="416"/>
      <c r="O65" s="416"/>
      <c r="P65" s="417"/>
      <c r="Q65" s="417"/>
      <c r="R65" s="417"/>
      <c r="S65" s="198"/>
      <c r="T65" s="198"/>
      <c r="U65" s="418"/>
      <c r="V65" s="418"/>
      <c r="W65" s="188" t="str">
        <f t="shared" si="0"/>
        <v/>
      </c>
      <c r="X65" s="418"/>
      <c r="Y65" s="418"/>
      <c r="Z65" s="418"/>
      <c r="AA65" s="418"/>
      <c r="AB65" s="419"/>
      <c r="AC65" s="419"/>
      <c r="AD65" s="419"/>
      <c r="AE65" s="419"/>
      <c r="AF65" s="419"/>
      <c r="AG65" s="91"/>
      <c r="AH65" s="89"/>
      <c r="AI65" s="89"/>
      <c r="AJ65" s="89"/>
      <c r="AK65" s="89"/>
      <c r="AL65" s="89"/>
      <c r="AM65" s="89"/>
      <c r="AN65" s="89"/>
      <c r="AO65" s="91"/>
      <c r="AP65" s="91"/>
      <c r="AQ65" s="91"/>
      <c r="AR65" s="91"/>
      <c r="AS65" s="91"/>
      <c r="AT65" s="91"/>
      <c r="AU65" s="91"/>
      <c r="AV65" s="91"/>
      <c r="AW65" s="91"/>
      <c r="AX65" s="91"/>
      <c r="AY65" s="91"/>
      <c r="AZ65" s="89"/>
      <c r="BA65" s="89"/>
      <c r="BB65" s="91"/>
      <c r="BC65" s="91"/>
      <c r="BD65" s="91"/>
      <c r="BE65" s="89"/>
      <c r="BF65" s="89"/>
      <c r="BG65" s="89"/>
      <c r="BH65" s="89"/>
      <c r="BI65" s="93"/>
      <c r="BJ65" s="93"/>
      <c r="BK65" s="93"/>
      <c r="BL65" s="93"/>
      <c r="BM65" s="93"/>
      <c r="BN65" s="89"/>
      <c r="BO65" s="89"/>
      <c r="BP65" s="89"/>
      <c r="BQ65" s="89"/>
      <c r="BR65" s="89"/>
      <c r="BS65" s="89"/>
      <c r="BT65" s="89"/>
      <c r="BU65" s="89"/>
      <c r="BV65" s="89"/>
      <c r="BW65" s="89"/>
      <c r="BX65" s="89"/>
      <c r="BY65" s="89"/>
      <c r="BZ65" s="89"/>
      <c r="CA65" s="89"/>
      <c r="CB65" s="89"/>
      <c r="CC65" s="89"/>
    </row>
    <row r="66" spans="1:81" s="73" customFormat="1" ht="14.4" x14ac:dyDescent="0.3">
      <c r="A66" s="237">
        <v>18</v>
      </c>
      <c r="B66" s="237"/>
      <c r="C66" s="415"/>
      <c r="D66" s="415"/>
      <c r="E66" s="415"/>
      <c r="F66" s="415"/>
      <c r="G66" s="415"/>
      <c r="H66" s="415"/>
      <c r="I66" s="415"/>
      <c r="J66" s="415"/>
      <c r="K66" s="415"/>
      <c r="L66" s="415"/>
      <c r="M66" s="416"/>
      <c r="N66" s="416"/>
      <c r="O66" s="416"/>
      <c r="P66" s="417"/>
      <c r="Q66" s="417"/>
      <c r="R66" s="417"/>
      <c r="S66" s="198"/>
      <c r="T66" s="198"/>
      <c r="U66" s="418"/>
      <c r="V66" s="418"/>
      <c r="W66" s="188" t="str">
        <f t="shared" si="0"/>
        <v/>
      </c>
      <c r="X66" s="418"/>
      <c r="Y66" s="418"/>
      <c r="Z66" s="418"/>
      <c r="AA66" s="418"/>
      <c r="AB66" s="419"/>
      <c r="AC66" s="419"/>
      <c r="AD66" s="419"/>
      <c r="AE66" s="419"/>
      <c r="AF66" s="419"/>
      <c r="AG66" s="91"/>
      <c r="AH66" s="89"/>
      <c r="AI66" s="89"/>
      <c r="AJ66" s="89"/>
      <c r="AK66" s="89"/>
      <c r="AL66" s="89"/>
      <c r="AM66" s="89"/>
      <c r="AN66" s="89"/>
      <c r="AO66" s="91"/>
      <c r="AP66" s="91"/>
      <c r="AQ66" s="91"/>
      <c r="AR66" s="91"/>
      <c r="AS66" s="91"/>
      <c r="AT66" s="91"/>
      <c r="AU66" s="91"/>
      <c r="AV66" s="91"/>
      <c r="AW66" s="91"/>
      <c r="AX66" s="91"/>
      <c r="AY66" s="91"/>
      <c r="AZ66" s="89"/>
      <c r="BA66" s="89"/>
      <c r="BB66" s="91"/>
      <c r="BC66" s="91"/>
      <c r="BD66" s="91"/>
      <c r="BE66" s="89"/>
      <c r="BF66" s="89"/>
      <c r="BG66" s="89"/>
      <c r="BH66" s="89"/>
      <c r="BI66" s="93"/>
      <c r="BJ66" s="93"/>
      <c r="BK66" s="93"/>
      <c r="BL66" s="93"/>
      <c r="BM66" s="93"/>
      <c r="BN66" s="89"/>
      <c r="BO66" s="89"/>
      <c r="BP66" s="89"/>
      <c r="BQ66" s="89"/>
      <c r="BR66" s="89"/>
      <c r="BS66" s="89"/>
      <c r="BT66" s="89"/>
      <c r="BU66" s="89"/>
      <c r="BV66" s="89"/>
      <c r="BW66" s="89"/>
      <c r="BX66" s="89"/>
      <c r="BY66" s="89"/>
      <c r="BZ66" s="89"/>
      <c r="CA66" s="89"/>
      <c r="CB66" s="89"/>
      <c r="CC66" s="89"/>
    </row>
    <row r="67" spans="1:81" s="73" customFormat="1" ht="14.4" x14ac:dyDescent="0.3">
      <c r="A67" s="237">
        <v>19</v>
      </c>
      <c r="B67" s="237"/>
      <c r="C67" s="415"/>
      <c r="D67" s="415"/>
      <c r="E67" s="415"/>
      <c r="F67" s="415"/>
      <c r="G67" s="415"/>
      <c r="H67" s="415"/>
      <c r="I67" s="415"/>
      <c r="J67" s="415"/>
      <c r="K67" s="415"/>
      <c r="L67" s="415"/>
      <c r="M67" s="416"/>
      <c r="N67" s="416"/>
      <c r="O67" s="416"/>
      <c r="P67" s="417"/>
      <c r="Q67" s="417"/>
      <c r="R67" s="417"/>
      <c r="S67" s="198"/>
      <c r="T67" s="198"/>
      <c r="U67" s="418"/>
      <c r="V67" s="418"/>
      <c r="W67" s="188" t="str">
        <f t="shared" si="0"/>
        <v/>
      </c>
      <c r="X67" s="418"/>
      <c r="Y67" s="418"/>
      <c r="Z67" s="418"/>
      <c r="AA67" s="418"/>
      <c r="AB67" s="419"/>
      <c r="AC67" s="419"/>
      <c r="AD67" s="419"/>
      <c r="AE67" s="419"/>
      <c r="AF67" s="419"/>
      <c r="AG67" s="91"/>
      <c r="AH67" s="89"/>
      <c r="AI67" s="89"/>
      <c r="AJ67" s="89"/>
      <c r="AK67" s="89"/>
      <c r="AL67" s="89"/>
      <c r="AM67" s="89"/>
      <c r="AN67" s="89"/>
      <c r="AO67" s="91"/>
      <c r="AP67" s="91"/>
      <c r="AQ67" s="91"/>
      <c r="AR67" s="91"/>
      <c r="AS67" s="91"/>
      <c r="AT67" s="91"/>
      <c r="AU67" s="91"/>
      <c r="AV67" s="91"/>
      <c r="AW67" s="91"/>
      <c r="AX67" s="91"/>
      <c r="AY67" s="91"/>
      <c r="AZ67" s="89"/>
      <c r="BA67" s="89"/>
      <c r="BB67" s="91"/>
      <c r="BC67" s="91"/>
      <c r="BD67" s="91"/>
      <c r="BE67" s="89"/>
      <c r="BF67" s="89"/>
      <c r="BG67" s="89"/>
      <c r="BH67" s="89"/>
      <c r="BI67" s="93"/>
      <c r="BJ67" s="93"/>
      <c r="BK67" s="93"/>
      <c r="BL67" s="93"/>
      <c r="BM67" s="93"/>
      <c r="BN67" s="89"/>
      <c r="BO67" s="89"/>
      <c r="BP67" s="89"/>
      <c r="BQ67" s="89"/>
      <c r="BR67" s="89"/>
      <c r="BS67" s="89"/>
      <c r="BT67" s="89"/>
      <c r="BU67" s="89"/>
      <c r="BV67" s="89"/>
      <c r="BW67" s="89"/>
      <c r="BX67" s="89"/>
      <c r="BY67" s="89"/>
      <c r="BZ67" s="89"/>
      <c r="CA67" s="89"/>
      <c r="CB67" s="89"/>
      <c r="CC67" s="89"/>
    </row>
    <row r="68" spans="1:81" s="73" customFormat="1" ht="14.4" x14ac:dyDescent="0.3">
      <c r="A68" s="237">
        <v>20</v>
      </c>
      <c r="B68" s="237"/>
      <c r="C68" s="415"/>
      <c r="D68" s="415"/>
      <c r="E68" s="415"/>
      <c r="F68" s="415"/>
      <c r="G68" s="415"/>
      <c r="H68" s="415"/>
      <c r="I68" s="415"/>
      <c r="J68" s="415"/>
      <c r="K68" s="415"/>
      <c r="L68" s="415"/>
      <c r="M68" s="416"/>
      <c r="N68" s="416"/>
      <c r="O68" s="416"/>
      <c r="P68" s="417"/>
      <c r="Q68" s="417"/>
      <c r="R68" s="417"/>
      <c r="S68" s="198"/>
      <c r="T68" s="198"/>
      <c r="U68" s="418"/>
      <c r="V68" s="418"/>
      <c r="W68" s="188" t="str">
        <f t="shared" si="0"/>
        <v/>
      </c>
      <c r="X68" s="418"/>
      <c r="Y68" s="418"/>
      <c r="Z68" s="418"/>
      <c r="AA68" s="418"/>
      <c r="AB68" s="419"/>
      <c r="AC68" s="419"/>
      <c r="AD68" s="419"/>
      <c r="AE68" s="419"/>
      <c r="AF68" s="419"/>
      <c r="AG68" s="91"/>
      <c r="AH68" s="89"/>
      <c r="AI68" s="89"/>
      <c r="AJ68" s="89"/>
      <c r="AK68" s="89"/>
      <c r="AL68" s="89"/>
      <c r="AM68" s="89"/>
      <c r="AN68" s="89"/>
      <c r="AO68" s="91"/>
      <c r="AP68" s="91"/>
      <c r="AQ68" s="91"/>
      <c r="AR68" s="91"/>
      <c r="AS68" s="91"/>
      <c r="AT68" s="91"/>
      <c r="AU68" s="91"/>
      <c r="AV68" s="91"/>
      <c r="AW68" s="91"/>
      <c r="AX68" s="91"/>
      <c r="AY68" s="91"/>
      <c r="AZ68" s="89"/>
      <c r="BA68" s="89"/>
      <c r="BB68" s="91"/>
      <c r="BC68" s="91"/>
      <c r="BD68" s="91"/>
      <c r="BE68" s="89"/>
      <c r="BF68" s="89"/>
      <c r="BG68" s="89"/>
      <c r="BH68" s="89"/>
      <c r="BI68" s="93"/>
      <c r="BJ68" s="93"/>
      <c r="BK68" s="93"/>
      <c r="BL68" s="93"/>
      <c r="BM68" s="93"/>
      <c r="BN68" s="89"/>
      <c r="BO68" s="89"/>
      <c r="BP68" s="89"/>
      <c r="BQ68" s="89"/>
      <c r="BR68" s="89"/>
      <c r="BS68" s="89"/>
      <c r="BT68" s="89"/>
      <c r="BU68" s="89"/>
      <c r="BV68" s="89"/>
      <c r="BW68" s="89"/>
      <c r="BX68" s="89"/>
      <c r="BY68" s="89"/>
      <c r="BZ68" s="89"/>
      <c r="CA68" s="89"/>
      <c r="CB68" s="89"/>
      <c r="CC68" s="89"/>
    </row>
    <row r="69" spans="1:81" s="5" customFormat="1" ht="12.9" customHeight="1" x14ac:dyDescent="0.2">
      <c r="A69" s="237" t="s">
        <v>61</v>
      </c>
      <c r="B69" s="237"/>
      <c r="C69" s="236" t="s">
        <v>251</v>
      </c>
      <c r="D69" s="236"/>
      <c r="E69" s="236"/>
      <c r="F69" s="236"/>
      <c r="G69" s="236"/>
      <c r="H69" s="236"/>
      <c r="I69" s="236"/>
      <c r="J69" s="236"/>
      <c r="K69" s="236"/>
      <c r="L69" s="236"/>
      <c r="M69" s="235">
        <f>SUM(M59:O68)</f>
        <v>0</v>
      </c>
      <c r="N69" s="235"/>
      <c r="O69" s="235"/>
      <c r="P69" s="359"/>
      <c r="Q69" s="360"/>
      <c r="R69" s="360"/>
      <c r="S69" s="360"/>
      <c r="T69" s="360"/>
      <c r="U69" s="360"/>
      <c r="V69" s="360"/>
      <c r="W69" s="360"/>
      <c r="X69" s="360"/>
      <c r="Y69" s="360"/>
      <c r="Z69" s="360"/>
      <c r="AA69" s="360"/>
      <c r="AB69" s="360"/>
      <c r="AC69" s="360"/>
      <c r="AD69" s="360"/>
      <c r="AE69" s="360"/>
      <c r="AF69" s="361"/>
      <c r="AG69" s="41"/>
      <c r="AH69" s="88"/>
      <c r="AI69" s="88"/>
      <c r="AJ69" s="88"/>
      <c r="AK69" s="88"/>
      <c r="AL69" s="88"/>
      <c r="AM69" s="88"/>
      <c r="AN69" s="88"/>
      <c r="AO69" s="41"/>
      <c r="AP69" s="41"/>
      <c r="AQ69" s="41"/>
      <c r="AR69" s="41"/>
      <c r="AS69" s="41"/>
      <c r="AT69" s="41"/>
      <c r="AU69" s="41"/>
      <c r="AV69" s="41"/>
      <c r="AW69" s="41"/>
      <c r="AX69" s="41"/>
      <c r="AY69" s="41"/>
      <c r="AZ69" s="88"/>
      <c r="BA69" s="88"/>
      <c r="BB69" s="41"/>
      <c r="BC69" s="41"/>
      <c r="BD69" s="41"/>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row>
  </sheetData>
  <sheetProtection algorithmName="SHA-512" hashValue="/P0FNpaYhfsgSOgNooApCgl0kzwgtE+/VNUteNQ1EuPGphwDdUj557lpmxcJxM8kiDYQ85jM0RclEcS2wC5h4Q==" saltValue="Mc5Yg3Dc3Z3U7TgOPvXlwQ==" spinCount="100000" sheet="1" objects="1" scenarios="1" formatCells="0" formatColumns="0" formatRows="0" sort="0" autoFilter="0"/>
  <mergeCells count="370">
    <mergeCell ref="A69:B69"/>
    <mergeCell ref="C69:L69"/>
    <mergeCell ref="M69:O69"/>
    <mergeCell ref="A68:B68"/>
    <mergeCell ref="C68:G68"/>
    <mergeCell ref="H68:L68"/>
    <mergeCell ref="M68:O68"/>
    <mergeCell ref="P68:R68"/>
    <mergeCell ref="S68:T68"/>
    <mergeCell ref="P69:AF69"/>
    <mergeCell ref="U68:V68"/>
    <mergeCell ref="X68:AA68"/>
    <mergeCell ref="AB68:AF68"/>
    <mergeCell ref="A67:B67"/>
    <mergeCell ref="C67:G67"/>
    <mergeCell ref="H67:L67"/>
    <mergeCell ref="M67:O67"/>
    <mergeCell ref="P67:R67"/>
    <mergeCell ref="S67:T67"/>
    <mergeCell ref="U67:V67"/>
    <mergeCell ref="X67:AA67"/>
    <mergeCell ref="AB67:AF67"/>
    <mergeCell ref="A66:B66"/>
    <mergeCell ref="C66:G66"/>
    <mergeCell ref="H66:L66"/>
    <mergeCell ref="M66:O66"/>
    <mergeCell ref="P66:R66"/>
    <mergeCell ref="S66:T66"/>
    <mergeCell ref="U66:V66"/>
    <mergeCell ref="X66:AA66"/>
    <mergeCell ref="AB66:AF66"/>
    <mergeCell ref="A65:B65"/>
    <mergeCell ref="C65:G65"/>
    <mergeCell ref="H65:L65"/>
    <mergeCell ref="M65:O65"/>
    <mergeCell ref="P65:R65"/>
    <mergeCell ref="S65:T65"/>
    <mergeCell ref="U65:V65"/>
    <mergeCell ref="X65:AA65"/>
    <mergeCell ref="AB65:AF65"/>
    <mergeCell ref="A64:B64"/>
    <mergeCell ref="C64:G64"/>
    <mergeCell ref="H64:L64"/>
    <mergeCell ref="M64:O64"/>
    <mergeCell ref="P64:R64"/>
    <mergeCell ref="S64:T64"/>
    <mergeCell ref="U64:V64"/>
    <mergeCell ref="X64:AA64"/>
    <mergeCell ref="AB64:AF64"/>
    <mergeCell ref="A63:B63"/>
    <mergeCell ref="C63:G63"/>
    <mergeCell ref="H63:L63"/>
    <mergeCell ref="M63:O63"/>
    <mergeCell ref="P63:R63"/>
    <mergeCell ref="S63:T63"/>
    <mergeCell ref="U63:V63"/>
    <mergeCell ref="X63:AA63"/>
    <mergeCell ref="AB63:AF63"/>
    <mergeCell ref="A62:B62"/>
    <mergeCell ref="C62:G62"/>
    <mergeCell ref="H62:L62"/>
    <mergeCell ref="M62:O62"/>
    <mergeCell ref="P62:R62"/>
    <mergeCell ref="S62:T62"/>
    <mergeCell ref="U62:V62"/>
    <mergeCell ref="X62:AA62"/>
    <mergeCell ref="AB62:AF62"/>
    <mergeCell ref="A61:B61"/>
    <mergeCell ref="C61:G61"/>
    <mergeCell ref="H61:L61"/>
    <mergeCell ref="M61:O61"/>
    <mergeCell ref="P61:R61"/>
    <mergeCell ref="S61:T61"/>
    <mergeCell ref="U61:V61"/>
    <mergeCell ref="X61:AA61"/>
    <mergeCell ref="AB61:AF61"/>
    <mergeCell ref="A60:B60"/>
    <mergeCell ref="C60:G60"/>
    <mergeCell ref="H60:L60"/>
    <mergeCell ref="M60:O60"/>
    <mergeCell ref="P60:R60"/>
    <mergeCell ref="S60:T60"/>
    <mergeCell ref="U60:V60"/>
    <mergeCell ref="X60:AA60"/>
    <mergeCell ref="AB60:AF60"/>
    <mergeCell ref="A59:B59"/>
    <mergeCell ref="C59:G59"/>
    <mergeCell ref="H59:L59"/>
    <mergeCell ref="M59:O59"/>
    <mergeCell ref="P59:R59"/>
    <mergeCell ref="S59:T59"/>
    <mergeCell ref="U59:V59"/>
    <mergeCell ref="X59:AA59"/>
    <mergeCell ref="AB59:AF59"/>
    <mergeCell ref="A56:T56"/>
    <mergeCell ref="U56:AA56"/>
    <mergeCell ref="AB56:AF58"/>
    <mergeCell ref="A57:B58"/>
    <mergeCell ref="C57:G58"/>
    <mergeCell ref="H57:L58"/>
    <mergeCell ref="M57:O58"/>
    <mergeCell ref="P57:R58"/>
    <mergeCell ref="S57:T58"/>
    <mergeCell ref="U57:V58"/>
    <mergeCell ref="W57:W58"/>
    <mergeCell ref="X57:AA58"/>
    <mergeCell ref="A55:P55"/>
    <mergeCell ref="AD33:AF34"/>
    <mergeCell ref="D34:E34"/>
    <mergeCell ref="Q55:T55"/>
    <mergeCell ref="U55:W55"/>
    <mergeCell ref="X55:Z55"/>
    <mergeCell ref="AA55:AC55"/>
    <mergeCell ref="AD55:AF55"/>
    <mergeCell ref="S33:T34"/>
    <mergeCell ref="AD53:AF54"/>
    <mergeCell ref="S53:T54"/>
    <mergeCell ref="U53:W54"/>
    <mergeCell ref="X53:Z54"/>
    <mergeCell ref="AA53:AC54"/>
    <mergeCell ref="AA49:AC50"/>
    <mergeCell ref="AD49:AF50"/>
    <mergeCell ref="U51:W52"/>
    <mergeCell ref="AD45:AF46"/>
    <mergeCell ref="AD47:AF48"/>
    <mergeCell ref="AD43:AF44"/>
    <mergeCell ref="A47:C48"/>
    <mergeCell ref="X51:Z52"/>
    <mergeCell ref="AA51:AC52"/>
    <mergeCell ref="AD51:AF52"/>
    <mergeCell ref="X49:Z50"/>
    <mergeCell ref="U33:W34"/>
    <mergeCell ref="F47:P48"/>
    <mergeCell ref="U47:W48"/>
    <mergeCell ref="X47:Z48"/>
    <mergeCell ref="AA47:AC48"/>
    <mergeCell ref="F41:P42"/>
    <mergeCell ref="X35:Z36"/>
    <mergeCell ref="AA35:AC36"/>
    <mergeCell ref="S35:T36"/>
    <mergeCell ref="Q49:R50"/>
    <mergeCell ref="A45:C46"/>
    <mergeCell ref="AD41:AF42"/>
    <mergeCell ref="A41:C42"/>
    <mergeCell ref="D47:E47"/>
    <mergeCell ref="D44:E44"/>
    <mergeCell ref="X45:Z46"/>
    <mergeCell ref="AA45:AC46"/>
    <mergeCell ref="S43:T44"/>
    <mergeCell ref="U43:W44"/>
    <mergeCell ref="X43:Z44"/>
    <mergeCell ref="AA43:AC44"/>
    <mergeCell ref="D45:E45"/>
    <mergeCell ref="F45:P46"/>
    <mergeCell ref="Q45:R46"/>
    <mergeCell ref="S45:T46"/>
    <mergeCell ref="D46:E46"/>
    <mergeCell ref="U45:W46"/>
    <mergeCell ref="D41:E41"/>
    <mergeCell ref="AD27:AF28"/>
    <mergeCell ref="AA27:AC28"/>
    <mergeCell ref="AD29:AF30"/>
    <mergeCell ref="AD35:AF36"/>
    <mergeCell ref="Q41:R42"/>
    <mergeCell ref="S41:T42"/>
    <mergeCell ref="U41:W42"/>
    <mergeCell ref="X41:Z42"/>
    <mergeCell ref="AA41:AC42"/>
    <mergeCell ref="Q37:R38"/>
    <mergeCell ref="X39:Z40"/>
    <mergeCell ref="AA39:AC40"/>
    <mergeCell ref="S37:T38"/>
    <mergeCell ref="U37:W38"/>
    <mergeCell ref="X37:Z38"/>
    <mergeCell ref="U39:W40"/>
    <mergeCell ref="AD39:AF40"/>
    <mergeCell ref="AD37:AF38"/>
    <mergeCell ref="Q31:R32"/>
    <mergeCell ref="S31:T32"/>
    <mergeCell ref="S39:T40"/>
    <mergeCell ref="AD31:AF32"/>
    <mergeCell ref="AA31:AC32"/>
    <mergeCell ref="A27:C28"/>
    <mergeCell ref="D30:E30"/>
    <mergeCell ref="A31:C32"/>
    <mergeCell ref="D28:E28"/>
    <mergeCell ref="F27:P28"/>
    <mergeCell ref="Q27:R28"/>
    <mergeCell ref="D27:E27"/>
    <mergeCell ref="X27:Z28"/>
    <mergeCell ref="AA29:AC30"/>
    <mergeCell ref="S29:T30"/>
    <mergeCell ref="U29:W30"/>
    <mergeCell ref="X29:Z30"/>
    <mergeCell ref="U31:W32"/>
    <mergeCell ref="X31:Z32"/>
    <mergeCell ref="D32:E32"/>
    <mergeCell ref="AD23:AF24"/>
    <mergeCell ref="A23:C24"/>
    <mergeCell ref="X25:Z26"/>
    <mergeCell ref="AA25:AC26"/>
    <mergeCell ref="AD25:AF26"/>
    <mergeCell ref="D25:E25"/>
    <mergeCell ref="S23:T24"/>
    <mergeCell ref="Q23:R24"/>
    <mergeCell ref="D23:E23"/>
    <mergeCell ref="D24:E24"/>
    <mergeCell ref="F25:P26"/>
    <mergeCell ref="A25:C26"/>
    <mergeCell ref="Q25:R26"/>
    <mergeCell ref="D26:E26"/>
    <mergeCell ref="F23:P24"/>
    <mergeCell ref="AD17:AF18"/>
    <mergeCell ref="A21:C22"/>
    <mergeCell ref="F21:P22"/>
    <mergeCell ref="Q21:R22"/>
    <mergeCell ref="S21:T22"/>
    <mergeCell ref="D21:E21"/>
    <mergeCell ref="F19:P20"/>
    <mergeCell ref="AD19:AF20"/>
    <mergeCell ref="Q19:R20"/>
    <mergeCell ref="X21:Z22"/>
    <mergeCell ref="AA21:AC22"/>
    <mergeCell ref="AD21:AF22"/>
    <mergeCell ref="X19:Z20"/>
    <mergeCell ref="AA19:AC20"/>
    <mergeCell ref="D22:E22"/>
    <mergeCell ref="A19:C20"/>
    <mergeCell ref="D19:E19"/>
    <mergeCell ref="AD9:AF10"/>
    <mergeCell ref="U11:W12"/>
    <mergeCell ref="X11:Z12"/>
    <mergeCell ref="AA11:AC12"/>
    <mergeCell ref="AD15:AF16"/>
    <mergeCell ref="X15:Z16"/>
    <mergeCell ref="AA15:AC16"/>
    <mergeCell ref="AD11:AF12"/>
    <mergeCell ref="U13:W14"/>
    <mergeCell ref="X13:Z14"/>
    <mergeCell ref="AA13:AC14"/>
    <mergeCell ref="AD13:AF14"/>
    <mergeCell ref="D11:E11"/>
    <mergeCell ref="U8:W8"/>
    <mergeCell ref="A8:C8"/>
    <mergeCell ref="AA33:AC34"/>
    <mergeCell ref="AA37:AC38"/>
    <mergeCell ref="X33:Z34"/>
    <mergeCell ref="D37:E37"/>
    <mergeCell ref="A37:C38"/>
    <mergeCell ref="D36:E36"/>
    <mergeCell ref="A29:C30"/>
    <mergeCell ref="D29:E29"/>
    <mergeCell ref="F29:P30"/>
    <mergeCell ref="Q29:R30"/>
    <mergeCell ref="D33:E33"/>
    <mergeCell ref="X9:Z10"/>
    <mergeCell ref="AA9:AC10"/>
    <mergeCell ref="X17:Z18"/>
    <mergeCell ref="AA17:AC18"/>
    <mergeCell ref="X23:Z24"/>
    <mergeCell ref="AA23:AC24"/>
    <mergeCell ref="Q33:R34"/>
    <mergeCell ref="A33:C34"/>
    <mergeCell ref="S27:T28"/>
    <mergeCell ref="U27:W28"/>
    <mergeCell ref="D7:E8"/>
    <mergeCell ref="Q7:T7"/>
    <mergeCell ref="U7:W7"/>
    <mergeCell ref="X7:AC7"/>
    <mergeCell ref="F7:P8"/>
    <mergeCell ref="Q8:T8"/>
    <mergeCell ref="AD4:AF4"/>
    <mergeCell ref="Z4:AC4"/>
    <mergeCell ref="A1:F1"/>
    <mergeCell ref="A2:F2"/>
    <mergeCell ref="A3:F3"/>
    <mergeCell ref="M4:Y4"/>
    <mergeCell ref="A4:L4"/>
    <mergeCell ref="J1:S3"/>
    <mergeCell ref="U1:Z1"/>
    <mergeCell ref="AA1:AF1"/>
    <mergeCell ref="U2:Z3"/>
    <mergeCell ref="AA2:AF3"/>
    <mergeCell ref="AD7:AF8"/>
    <mergeCell ref="AA8:AC8"/>
    <mergeCell ref="S13:T14"/>
    <mergeCell ref="F9:P10"/>
    <mergeCell ref="Q9:R10"/>
    <mergeCell ref="D14:E14"/>
    <mergeCell ref="F11:P12"/>
    <mergeCell ref="Q11:R12"/>
    <mergeCell ref="U9:W10"/>
    <mergeCell ref="Z5:AC5"/>
    <mergeCell ref="AD5:AF5"/>
    <mergeCell ref="A5:L5"/>
    <mergeCell ref="M5:Y5"/>
    <mergeCell ref="A6:AF6"/>
    <mergeCell ref="S11:T12"/>
    <mergeCell ref="S9:T10"/>
    <mergeCell ref="D9:E9"/>
    <mergeCell ref="D12:E12"/>
    <mergeCell ref="D13:E13"/>
    <mergeCell ref="A9:C10"/>
    <mergeCell ref="A13:C14"/>
    <mergeCell ref="D10:E10"/>
    <mergeCell ref="A11:C12"/>
    <mergeCell ref="F13:P14"/>
    <mergeCell ref="Q13:R14"/>
    <mergeCell ref="X8:Z8"/>
    <mergeCell ref="A39:C40"/>
    <mergeCell ref="F39:P40"/>
    <mergeCell ref="Q39:R40"/>
    <mergeCell ref="D39:E39"/>
    <mergeCell ref="A43:C44"/>
    <mergeCell ref="F43:P44"/>
    <mergeCell ref="Q43:R44"/>
    <mergeCell ref="D42:E42"/>
    <mergeCell ref="S15:T16"/>
    <mergeCell ref="D15:E15"/>
    <mergeCell ref="A15:C16"/>
    <mergeCell ref="A17:C18"/>
    <mergeCell ref="F33:P34"/>
    <mergeCell ref="A35:C36"/>
    <mergeCell ref="F35:P36"/>
    <mergeCell ref="Q35:R36"/>
    <mergeCell ref="F37:P38"/>
    <mergeCell ref="D38:E38"/>
    <mergeCell ref="D35:E35"/>
    <mergeCell ref="F17:P18"/>
    <mergeCell ref="Q17:R18"/>
    <mergeCell ref="S17:T18"/>
    <mergeCell ref="D18:E18"/>
    <mergeCell ref="F15:P16"/>
    <mergeCell ref="D16:E16"/>
    <mergeCell ref="F49:P50"/>
    <mergeCell ref="U19:W20"/>
    <mergeCell ref="U21:W22"/>
    <mergeCell ref="S19:T20"/>
    <mergeCell ref="U23:W24"/>
    <mergeCell ref="D43:E43"/>
    <mergeCell ref="D20:E20"/>
    <mergeCell ref="D50:E50"/>
    <mergeCell ref="U17:W18"/>
    <mergeCell ref="S25:T26"/>
    <mergeCell ref="U25:W26"/>
    <mergeCell ref="Q15:R16"/>
    <mergeCell ref="U15:W16"/>
    <mergeCell ref="D17:E17"/>
    <mergeCell ref="D31:E31"/>
    <mergeCell ref="F31:P32"/>
    <mergeCell ref="U35:W36"/>
    <mergeCell ref="Q47:R48"/>
    <mergeCell ref="S47:T48"/>
    <mergeCell ref="U49:W50"/>
    <mergeCell ref="D40:E40"/>
    <mergeCell ref="D48:E48"/>
    <mergeCell ref="D53:E53"/>
    <mergeCell ref="S51:T52"/>
    <mergeCell ref="D51:E51"/>
    <mergeCell ref="A53:C54"/>
    <mergeCell ref="F53:P54"/>
    <mergeCell ref="S49:T50"/>
    <mergeCell ref="Q53:R54"/>
    <mergeCell ref="D54:E54"/>
    <mergeCell ref="A49:C50"/>
    <mergeCell ref="A51:C52"/>
    <mergeCell ref="F51:P52"/>
    <mergeCell ref="Q51:R52"/>
    <mergeCell ref="D52:E52"/>
    <mergeCell ref="D49:E49"/>
  </mergeCells>
  <phoneticPr fontId="2" type="noConversion"/>
  <conditionalFormatting sqref="A9:AF54">
    <cfRule type="cellIs" dxfId="5" priority="9" stopIfTrue="1" operator="equal">
      <formula>0</formula>
    </cfRule>
  </conditionalFormatting>
  <conditionalFormatting sqref="C69">
    <cfRule type="cellIs" dxfId="4" priority="4" stopIfTrue="1" operator="equal">
      <formula>0</formula>
    </cfRule>
  </conditionalFormatting>
  <conditionalFormatting sqref="C59:V68">
    <cfRule type="cellIs" dxfId="3" priority="3" stopIfTrue="1" operator="equal">
      <formula>0</formula>
    </cfRule>
  </conditionalFormatting>
  <conditionalFormatting sqref="S59:T68">
    <cfRule type="cellIs" dxfId="2" priority="1" stopIfTrue="1" operator="equal">
      <formula>0</formula>
    </cfRule>
  </conditionalFormatting>
  <conditionalFormatting sqref="X59:AF68">
    <cfRule type="cellIs" dxfId="1" priority="8" stopIfTrue="1" operator="equal">
      <formula>0</formula>
    </cfRule>
  </conditionalFormatting>
  <dataValidations count="5">
    <dataValidation type="list" allowBlank="1" showInputMessage="1" showErrorMessage="1" sqref="D9:E9 D11:E11 D13:E13 D51:E51 D15:E15 D17:E17 D19:E19 D21:E21 D23:E23 D25:E25 D27:E27 D29:E29 D31:E31 D33:E33 D35:E35 D37:E37 D39:E39 D41:E41 D43:E43 D47:E47 D49:E49 D53:E53 D45:E45" xr:uid="{00000000-0002-0000-0100-000000000000}">
      <formula1>$AJ$8:$AJ$11</formula1>
    </dataValidation>
    <dataValidation type="list" allowBlank="1" showInputMessage="1" showErrorMessage="1" sqref="D10:E10 D12:E12 D14:E14 D16:E16 D18:E18 D20:E20 D22:E22 D24:E24 D26:E26 D28:E28 D30:E30 D32:E32 D34:E34 D36:E36 D38:E38 D40:E40 D42:E42 D54:E54 D48:E48 D50:E50 D52:E52 D44:E44 D46:E46" xr:uid="{00000000-0002-0000-0100-000001000000}">
      <formula1>$AH$8:$AH$11</formula1>
    </dataValidation>
    <dataValidation operator="equal" allowBlank="1" showInputMessage="1" showErrorMessage="1" sqref="M69" xr:uid="{E1C097BF-CDA7-40FF-AB44-C237A0C5966B}"/>
    <dataValidation type="date" allowBlank="1" showInputMessage="1" showErrorMessage="1" errorTitle="Date outside of allowable range." error="This form should only be used to report a move with dates on or after January 1, 2015." sqref="A9:C54" xr:uid="{00000000-0002-0000-0100-000002000000}">
      <formula1>42005</formula1>
      <formula2>73050</formula2>
    </dataValidation>
    <dataValidation type="list" allowBlank="1" showInputMessage="1" showErrorMessage="1" sqref="S59:T68" xr:uid="{959FF0C4-27F6-4C36-8134-9B593946D473}">
      <formula1>"2028,2029,2030,2031,2032,2033,2034,2035"</formula1>
    </dataValidation>
  </dataValidations>
  <printOptions horizontalCentered="1" verticalCentered="1"/>
  <pageMargins left="0.25" right="0.25" top="0.25" bottom="0.35" header="0.5" footer="0.2"/>
  <pageSetup scale="86" orientation="portrait" r:id="rId1"/>
  <headerFooter>
    <oddFooter>&amp;L&amp;8MOVING EXPENSE REPORT&amp;R&amp;8Revised 12/31/2024</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89"/>
  <sheetViews>
    <sheetView showGridLines="0" zoomScaleNormal="100" workbookViewId="0">
      <pane ySplit="2" topLeftCell="A3" activePane="bottomLeft" state="frozen"/>
      <selection activeCell="Z2" sqref="Z2:AF3"/>
      <selection pane="bottomLeft" activeCell="C8" sqref="C8:C9"/>
    </sheetView>
  </sheetViews>
  <sheetFormatPr defaultColWidth="12.44140625" defaultRowHeight="13.2" x14ac:dyDescent="0.25"/>
  <cols>
    <col min="1" max="1" width="15.88671875" style="6" customWidth="1"/>
    <col min="2" max="2" width="12.6640625" style="6" customWidth="1"/>
    <col min="3" max="3" width="14" style="6" customWidth="1"/>
    <col min="4" max="4" width="14.109375" style="6" customWidth="1"/>
    <col min="5" max="5" width="13.33203125" style="6" customWidth="1"/>
    <col min="6" max="6" width="15.88671875" style="6" customWidth="1"/>
    <col min="7" max="7" width="11.5546875" style="6" customWidth="1"/>
    <col min="8" max="8" width="13.5546875" style="6" customWidth="1"/>
    <col min="9" max="9" width="14" style="6" bestFit="1" customWidth="1"/>
    <col min="10" max="10" width="13.44140625" style="6" customWidth="1"/>
    <col min="11" max="11" width="1.88671875" style="43" customWidth="1"/>
    <col min="12" max="16384" width="12.44140625" style="6"/>
  </cols>
  <sheetData>
    <row r="1" spans="1:12" ht="17.399999999999999" x14ac:dyDescent="0.3">
      <c r="A1" s="429" t="s">
        <v>134</v>
      </c>
      <c r="B1" s="429"/>
      <c r="C1" s="429"/>
      <c r="D1" s="429"/>
      <c r="E1" s="429"/>
      <c r="F1" s="429"/>
      <c r="G1" s="429"/>
      <c r="H1" s="429"/>
      <c r="I1" s="429"/>
      <c r="J1" s="429"/>
      <c r="K1" s="120"/>
      <c r="L1" s="14"/>
    </row>
    <row r="2" spans="1:12" ht="15.6" x14ac:dyDescent="0.3">
      <c r="A2" s="441"/>
      <c r="B2" s="441"/>
      <c r="C2" s="441"/>
      <c r="D2" s="441"/>
      <c r="E2" s="441"/>
      <c r="F2" s="441"/>
      <c r="G2" s="441"/>
      <c r="H2" s="441"/>
      <c r="I2" s="441"/>
      <c r="J2" s="441"/>
      <c r="K2" s="120"/>
      <c r="L2" s="2"/>
    </row>
    <row r="3" spans="1:12" x14ac:dyDescent="0.25">
      <c r="A3" s="44"/>
      <c r="B3" s="5"/>
      <c r="C3" s="2"/>
      <c r="D3" s="2"/>
      <c r="E3" s="2"/>
      <c r="F3" s="2"/>
      <c r="G3" s="2"/>
      <c r="H3" s="2"/>
      <c r="I3" s="2"/>
      <c r="J3" s="2"/>
      <c r="K3" s="120"/>
      <c r="L3" s="2"/>
    </row>
    <row r="4" spans="1:12" s="45" customFormat="1" ht="40.5" customHeight="1" x14ac:dyDescent="0.25">
      <c r="A4" s="442" t="s">
        <v>135</v>
      </c>
      <c r="B4" s="442"/>
      <c r="C4" s="442"/>
      <c r="D4" s="442"/>
      <c r="E4" s="442"/>
      <c r="F4" s="442"/>
      <c r="G4" s="442"/>
      <c r="H4" s="442"/>
      <c r="I4" s="442"/>
      <c r="J4" s="442"/>
      <c r="K4" s="121"/>
      <c r="L4" s="122"/>
    </row>
    <row r="5" spans="1:12" x14ac:dyDescent="0.25">
      <c r="A5" s="98" t="s">
        <v>136</v>
      </c>
      <c r="B5" s="425" t="str">
        <f>IF(EE_Name="","",EE_Name)</f>
        <v/>
      </c>
      <c r="C5" s="425"/>
      <c r="D5" s="98" t="s">
        <v>137</v>
      </c>
      <c r="E5" s="186" t="str">
        <f>IF(BU_Select="","",BU_Select)</f>
        <v/>
      </c>
      <c r="F5" s="98" t="s">
        <v>138</v>
      </c>
      <c r="G5" s="426" t="str">
        <f>IF(EMPNO="","",EMPNO)</f>
        <v/>
      </c>
      <c r="H5" s="426"/>
      <c r="I5" s="2"/>
      <c r="J5" s="2"/>
      <c r="K5" s="120"/>
      <c r="L5" s="2"/>
    </row>
    <row r="6" spans="1:12" x14ac:dyDescent="0.25">
      <c r="A6" s="98" t="s">
        <v>139</v>
      </c>
      <c r="B6" s="425" t="str">
        <f>IF(Move_From="","",Move_From)</f>
        <v/>
      </c>
      <c r="C6" s="425"/>
      <c r="D6" s="98" t="s">
        <v>140</v>
      </c>
      <c r="E6" s="123" t="str">
        <f>IF(Move_Start="","",Move_Start)</f>
        <v/>
      </c>
      <c r="F6" s="98" t="s">
        <v>141</v>
      </c>
      <c r="G6" s="430" t="str">
        <f>IF(ta_no="","",ta_no)</f>
        <v/>
      </c>
      <c r="H6" s="430"/>
      <c r="I6" s="2"/>
      <c r="J6" s="2"/>
      <c r="K6" s="120"/>
      <c r="L6" s="2"/>
    </row>
    <row r="7" spans="1:12" ht="12.75" customHeight="1" x14ac:dyDescent="0.25">
      <c r="A7" s="98" t="s">
        <v>142</v>
      </c>
      <c r="B7" s="430" t="str">
        <f>IF(Move_To="","",Move_To)</f>
        <v/>
      </c>
      <c r="C7" s="430"/>
      <c r="D7" s="98" t="s">
        <v>143</v>
      </c>
      <c r="E7" s="123" t="str">
        <f>IF(Move_End="","",Move_End)</f>
        <v/>
      </c>
      <c r="F7" s="98" t="s">
        <v>144</v>
      </c>
      <c r="G7" s="425" t="str">
        <f>IF(agency="","",agency)</f>
        <v/>
      </c>
      <c r="H7" s="425"/>
      <c r="I7" s="425"/>
      <c r="J7" s="425"/>
      <c r="K7" s="120"/>
      <c r="L7" s="2"/>
    </row>
    <row r="8" spans="1:12" ht="12.75" customHeight="1" x14ac:dyDescent="0.25">
      <c r="A8" s="439" t="s">
        <v>145</v>
      </c>
      <c r="B8" s="439"/>
      <c r="C8" s="427"/>
      <c r="D8" s="440" t="s">
        <v>146</v>
      </c>
      <c r="E8" s="440"/>
      <c r="F8" s="440"/>
      <c r="G8" s="2"/>
      <c r="H8" s="2"/>
      <c r="I8" s="2"/>
      <c r="J8" s="2"/>
      <c r="K8" s="120"/>
      <c r="L8" s="2"/>
    </row>
    <row r="9" spans="1:12" s="14" customFormat="1" x14ac:dyDescent="0.25">
      <c r="A9" s="439"/>
      <c r="B9" s="439"/>
      <c r="C9" s="428"/>
      <c r="D9" s="440"/>
      <c r="E9" s="440"/>
      <c r="F9" s="440"/>
      <c r="K9" s="24"/>
    </row>
    <row r="10" spans="1:12" ht="38.25" customHeight="1" x14ac:dyDescent="0.3">
      <c r="A10" s="424" t="s">
        <v>181</v>
      </c>
      <c r="B10" s="424"/>
      <c r="C10" s="424"/>
      <c r="D10" s="424"/>
      <c r="E10" s="424"/>
      <c r="F10" s="424"/>
      <c r="G10" s="19" t="s">
        <v>147</v>
      </c>
      <c r="H10" s="20" t="s">
        <v>148</v>
      </c>
      <c r="I10" s="19" t="s">
        <v>149</v>
      </c>
      <c r="J10" s="19" t="s">
        <v>150</v>
      </c>
    </row>
    <row r="11" spans="1:12" x14ac:dyDescent="0.25">
      <c r="A11" s="437" t="s">
        <v>151</v>
      </c>
      <c r="B11" s="437"/>
      <c r="C11" s="437"/>
      <c r="D11" s="437"/>
      <c r="E11" s="437"/>
      <c r="F11" s="437"/>
      <c r="G11" s="124"/>
      <c r="H11" s="124"/>
      <c r="I11" s="125"/>
      <c r="J11" s="126" t="s">
        <v>152</v>
      </c>
      <c r="K11" s="127"/>
      <c r="L11" s="2"/>
    </row>
    <row r="12" spans="1:12" x14ac:dyDescent="0.25">
      <c r="A12" s="422" t="s">
        <v>153</v>
      </c>
      <c r="B12" s="422"/>
      <c r="C12" s="422"/>
      <c r="D12" s="422"/>
      <c r="E12" s="422"/>
      <c r="F12" s="422"/>
      <c r="G12" s="124"/>
      <c r="H12" s="128"/>
      <c r="I12" s="125"/>
      <c r="J12" s="129" t="s">
        <v>152</v>
      </c>
      <c r="K12" s="127"/>
      <c r="L12" s="2"/>
    </row>
    <row r="13" spans="1:12" x14ac:dyDescent="0.25">
      <c r="A13" s="422" t="s">
        <v>154</v>
      </c>
      <c r="B13" s="422"/>
      <c r="C13" s="422"/>
      <c r="D13" s="422"/>
      <c r="E13" s="422"/>
      <c r="F13" s="422"/>
      <c r="G13" s="129" t="s">
        <v>152</v>
      </c>
      <c r="H13" s="128"/>
      <c r="I13" s="130"/>
      <c r="J13" s="129" t="s">
        <v>152</v>
      </c>
      <c r="K13" s="127"/>
      <c r="L13" s="2"/>
    </row>
    <row r="14" spans="1:12" ht="38.25" customHeight="1" x14ac:dyDescent="0.3">
      <c r="A14" s="424" t="s">
        <v>240</v>
      </c>
      <c r="B14" s="424"/>
      <c r="C14" s="424"/>
      <c r="D14" s="424"/>
      <c r="E14" s="424"/>
      <c r="F14" s="424"/>
      <c r="G14" s="19" t="s">
        <v>147</v>
      </c>
      <c r="H14" s="20" t="s">
        <v>148</v>
      </c>
      <c r="I14" s="19" t="s">
        <v>149</v>
      </c>
      <c r="J14" s="19" t="s">
        <v>150</v>
      </c>
    </row>
    <row r="15" spans="1:12" ht="28.2" customHeight="1" x14ac:dyDescent="0.25">
      <c r="A15" s="422" t="s">
        <v>155</v>
      </c>
      <c r="B15" s="422"/>
      <c r="C15" s="422"/>
      <c r="D15" s="422"/>
      <c r="E15" s="422"/>
      <c r="F15" s="422"/>
      <c r="G15" s="131"/>
      <c r="H15" s="131"/>
      <c r="I15" s="131"/>
      <c r="J15" s="129" t="s">
        <v>152</v>
      </c>
      <c r="K15" s="127"/>
      <c r="L15" s="2"/>
    </row>
    <row r="16" spans="1:12" ht="25.5" customHeight="1" x14ac:dyDescent="0.25">
      <c r="A16" s="422" t="s">
        <v>157</v>
      </c>
      <c r="B16" s="422"/>
      <c r="C16" s="422"/>
      <c r="D16" s="422"/>
      <c r="E16" s="422"/>
      <c r="F16" s="422"/>
      <c r="G16" s="132"/>
      <c r="H16" s="129" t="s">
        <v>152</v>
      </c>
      <c r="I16" s="131"/>
      <c r="J16" s="129" t="s">
        <v>152</v>
      </c>
      <c r="K16" s="127"/>
      <c r="L16" s="2"/>
    </row>
    <row r="17" spans="1:12" ht="25.5" customHeight="1" x14ac:dyDescent="0.25">
      <c r="A17" s="422" t="s">
        <v>159</v>
      </c>
      <c r="B17" s="422"/>
      <c r="C17" s="422"/>
      <c r="D17" s="422"/>
      <c r="E17" s="422"/>
      <c r="F17" s="422"/>
      <c r="G17" s="132"/>
      <c r="H17" s="129" t="s">
        <v>152</v>
      </c>
      <c r="I17" s="131"/>
      <c r="J17" s="129" t="s">
        <v>152</v>
      </c>
      <c r="K17" s="127"/>
    </row>
    <row r="18" spans="1:12" ht="25.5" customHeight="1" x14ac:dyDescent="0.25">
      <c r="A18" s="422" t="s">
        <v>161</v>
      </c>
      <c r="B18" s="422"/>
      <c r="C18" s="422"/>
      <c r="D18" s="422"/>
      <c r="E18" s="422"/>
      <c r="F18" s="422"/>
      <c r="G18" s="133" t="s">
        <v>152</v>
      </c>
      <c r="H18" s="129" t="s">
        <v>152</v>
      </c>
      <c r="I18" s="131"/>
      <c r="J18" s="129" t="s">
        <v>152</v>
      </c>
      <c r="K18" s="127"/>
    </row>
    <row r="19" spans="1:12" ht="13.5" customHeight="1" x14ac:dyDescent="0.25">
      <c r="A19" s="421" t="s">
        <v>163</v>
      </c>
      <c r="B19" s="421"/>
      <c r="C19" s="421"/>
      <c r="D19" s="421"/>
      <c r="E19" s="421"/>
      <c r="F19" s="421"/>
      <c r="G19" s="132"/>
      <c r="H19" s="132"/>
      <c r="I19" s="134"/>
      <c r="J19" s="129" t="s">
        <v>152</v>
      </c>
      <c r="K19" s="127"/>
    </row>
    <row r="20" spans="1:12" ht="13.5" customHeight="1" x14ac:dyDescent="0.25">
      <c r="A20" s="421" t="s">
        <v>165</v>
      </c>
      <c r="B20" s="421"/>
      <c r="C20" s="421"/>
      <c r="D20" s="421"/>
      <c r="E20" s="421"/>
      <c r="F20" s="421"/>
      <c r="G20" s="128"/>
      <c r="H20" s="129" t="s">
        <v>152</v>
      </c>
      <c r="I20" s="135"/>
      <c r="J20" s="129" t="s">
        <v>152</v>
      </c>
      <c r="K20" s="127"/>
    </row>
    <row r="21" spans="1:12" x14ac:dyDescent="0.25">
      <c r="A21" s="420" t="s">
        <v>166</v>
      </c>
      <c r="B21" s="420"/>
      <c r="C21" s="420"/>
      <c r="D21" s="420"/>
      <c r="E21" s="420"/>
      <c r="F21" s="420"/>
      <c r="G21" s="129" t="s">
        <v>152</v>
      </c>
      <c r="H21" s="129" t="s">
        <v>152</v>
      </c>
      <c r="I21" s="129" t="s">
        <v>152</v>
      </c>
      <c r="J21" s="136"/>
      <c r="K21" s="127"/>
    </row>
    <row r="22" spans="1:12" ht="25.5" customHeight="1" x14ac:dyDescent="0.25">
      <c r="A22" s="420" t="s">
        <v>169</v>
      </c>
      <c r="B22" s="420"/>
      <c r="C22" s="420"/>
      <c r="D22" s="420"/>
      <c r="E22" s="420"/>
      <c r="F22" s="420"/>
      <c r="G22" s="129" t="s">
        <v>152</v>
      </c>
      <c r="H22" s="129" t="s">
        <v>152</v>
      </c>
      <c r="I22" s="129" t="s">
        <v>152</v>
      </c>
      <c r="J22" s="136"/>
      <c r="K22" s="127"/>
    </row>
    <row r="23" spans="1:12" ht="51" customHeight="1" x14ac:dyDescent="0.3">
      <c r="A23" s="423" t="s">
        <v>241</v>
      </c>
      <c r="B23" s="424"/>
      <c r="C23" s="424"/>
      <c r="D23" s="424"/>
      <c r="E23" s="424"/>
      <c r="F23" s="424"/>
      <c r="G23" s="19" t="s">
        <v>147</v>
      </c>
      <c r="H23" s="20" t="s">
        <v>148</v>
      </c>
      <c r="I23" s="19" t="s">
        <v>149</v>
      </c>
      <c r="J23" s="19" t="s">
        <v>150</v>
      </c>
    </row>
    <row r="24" spans="1:12" ht="27" customHeight="1" x14ac:dyDescent="0.25">
      <c r="A24" s="422" t="s">
        <v>156</v>
      </c>
      <c r="B24" s="422"/>
      <c r="C24" s="422"/>
      <c r="D24" s="422"/>
      <c r="E24" s="422"/>
      <c r="F24" s="422"/>
      <c r="G24" s="131"/>
      <c r="H24" s="131"/>
      <c r="I24" s="131"/>
      <c r="J24" s="129"/>
      <c r="K24" s="127"/>
      <c r="L24" s="2"/>
    </row>
    <row r="25" spans="1:12" ht="25.5" customHeight="1" x14ac:dyDescent="0.25">
      <c r="A25" s="422" t="s">
        <v>158</v>
      </c>
      <c r="B25" s="422"/>
      <c r="C25" s="422"/>
      <c r="D25" s="422"/>
      <c r="E25" s="422"/>
      <c r="F25" s="422"/>
      <c r="G25" s="132"/>
      <c r="H25" s="129" t="s">
        <v>152</v>
      </c>
      <c r="I25" s="131"/>
      <c r="J25" s="129"/>
      <c r="K25" s="127"/>
      <c r="L25" s="2"/>
    </row>
    <row r="26" spans="1:12" ht="25.5" customHeight="1" x14ac:dyDescent="0.25">
      <c r="A26" s="422" t="s">
        <v>160</v>
      </c>
      <c r="B26" s="422"/>
      <c r="C26" s="422"/>
      <c r="D26" s="422"/>
      <c r="E26" s="422"/>
      <c r="F26" s="422"/>
      <c r="G26" s="132"/>
      <c r="H26" s="129" t="s">
        <v>152</v>
      </c>
      <c r="I26" s="131"/>
      <c r="J26" s="129" t="s">
        <v>152</v>
      </c>
      <c r="K26" s="127"/>
    </row>
    <row r="27" spans="1:12" ht="25.5" customHeight="1" x14ac:dyDescent="0.25">
      <c r="A27" s="422" t="s">
        <v>162</v>
      </c>
      <c r="B27" s="422"/>
      <c r="C27" s="422"/>
      <c r="D27" s="422"/>
      <c r="E27" s="422"/>
      <c r="F27" s="422"/>
      <c r="G27" s="133" t="s">
        <v>152</v>
      </c>
      <c r="H27" s="129" t="s">
        <v>152</v>
      </c>
      <c r="I27" s="131"/>
      <c r="J27" s="129" t="s">
        <v>152</v>
      </c>
      <c r="K27" s="127"/>
    </row>
    <row r="28" spans="1:12" ht="13.5" customHeight="1" x14ac:dyDescent="0.25">
      <c r="A28" s="438" t="s">
        <v>164</v>
      </c>
      <c r="B28" s="438"/>
      <c r="C28" s="438"/>
      <c r="D28" s="438"/>
      <c r="E28" s="438"/>
      <c r="F28" s="438"/>
      <c r="G28" s="132"/>
      <c r="H28" s="132"/>
      <c r="I28" s="134"/>
      <c r="J28" s="129" t="s">
        <v>152</v>
      </c>
      <c r="K28" s="127"/>
    </row>
    <row r="29" spans="1:12" ht="27" customHeight="1" x14ac:dyDescent="0.25">
      <c r="A29" s="420" t="s">
        <v>167</v>
      </c>
      <c r="B29" s="420"/>
      <c r="C29" s="420"/>
      <c r="D29" s="420"/>
      <c r="E29" s="420"/>
      <c r="F29" s="420"/>
      <c r="G29" s="129" t="s">
        <v>152</v>
      </c>
      <c r="H29" s="129" t="s">
        <v>152</v>
      </c>
      <c r="I29" s="129" t="s">
        <v>152</v>
      </c>
      <c r="J29" s="136"/>
      <c r="K29" s="127"/>
    </row>
    <row r="30" spans="1:12" x14ac:dyDescent="0.25">
      <c r="A30" s="420" t="s">
        <v>168</v>
      </c>
      <c r="B30" s="420"/>
      <c r="C30" s="420"/>
      <c r="D30" s="420"/>
      <c r="E30" s="420"/>
      <c r="F30" s="420"/>
      <c r="G30" s="129" t="s">
        <v>152</v>
      </c>
      <c r="H30" s="129" t="s">
        <v>152</v>
      </c>
      <c r="I30" s="129" t="s">
        <v>152</v>
      </c>
      <c r="J30" s="136"/>
      <c r="K30" s="127"/>
    </row>
    <row r="32" spans="1:12" ht="38.25" customHeight="1" x14ac:dyDescent="0.25">
      <c r="A32" s="446" t="s">
        <v>170</v>
      </c>
      <c r="B32" s="446"/>
      <c r="C32" s="446"/>
      <c r="D32" s="446"/>
      <c r="E32" s="446"/>
      <c r="F32" s="446"/>
      <c r="G32" s="446"/>
      <c r="H32" s="446"/>
      <c r="I32" s="446"/>
      <c r="J32" s="446"/>
      <c r="K32" s="120"/>
    </row>
    <row r="33" spans="1:11" ht="13.8" thickBot="1" x14ac:dyDescent="0.3">
      <c r="A33" s="2"/>
      <c r="B33" s="2"/>
      <c r="C33" s="2"/>
      <c r="D33" s="2"/>
      <c r="E33" s="2"/>
      <c r="F33" s="2"/>
      <c r="G33" s="2"/>
      <c r="H33" s="2"/>
      <c r="I33" s="2"/>
      <c r="J33" s="2"/>
      <c r="K33" s="120"/>
    </row>
    <row r="34" spans="1:11" ht="13.5" customHeight="1" x14ac:dyDescent="0.25">
      <c r="A34" s="137"/>
      <c r="B34" s="138"/>
      <c r="C34" s="138"/>
      <c r="D34" s="138"/>
      <c r="E34" s="138"/>
      <c r="F34" s="138"/>
      <c r="G34" s="138"/>
      <c r="H34" s="138"/>
      <c r="I34" s="138"/>
      <c r="J34" s="139"/>
      <c r="K34" s="120"/>
    </row>
    <row r="35" spans="1:11" x14ac:dyDescent="0.25">
      <c r="A35" s="140"/>
      <c r="B35" s="141" t="s">
        <v>171</v>
      </c>
      <c r="C35" s="455" t="str">
        <f>B5</f>
        <v/>
      </c>
      <c r="D35" s="455"/>
      <c r="E35" s="141" t="s">
        <v>139</v>
      </c>
      <c r="F35" s="447" t="str">
        <f>B6</f>
        <v/>
      </c>
      <c r="G35" s="448"/>
      <c r="H35" s="141" t="s">
        <v>140</v>
      </c>
      <c r="I35" s="105" t="str">
        <f>E6</f>
        <v/>
      </c>
      <c r="J35" s="142"/>
      <c r="K35" s="143"/>
    </row>
    <row r="36" spans="1:11" x14ac:dyDescent="0.25">
      <c r="A36" s="140"/>
      <c r="B36" s="141" t="s">
        <v>172</v>
      </c>
      <c r="C36" s="112" t="str">
        <f>G5</f>
        <v/>
      </c>
      <c r="D36" s="46"/>
      <c r="E36" s="141" t="s">
        <v>142</v>
      </c>
      <c r="F36" s="449" t="str">
        <f>B7</f>
        <v/>
      </c>
      <c r="G36" s="450"/>
      <c r="H36" s="141" t="s">
        <v>143</v>
      </c>
      <c r="I36" s="105" t="str">
        <f>E7</f>
        <v/>
      </c>
      <c r="J36" s="142"/>
      <c r="K36" s="143"/>
    </row>
    <row r="37" spans="1:11" x14ac:dyDescent="0.25">
      <c r="A37" s="140"/>
      <c r="B37" s="141" t="s">
        <v>137</v>
      </c>
      <c r="C37" s="113" t="str">
        <f>E5</f>
        <v/>
      </c>
      <c r="D37" s="46"/>
      <c r="E37" s="2"/>
      <c r="F37" s="47"/>
      <c r="G37" s="144"/>
      <c r="H37" s="144"/>
      <c r="I37" s="144"/>
      <c r="J37" s="142"/>
      <c r="K37" s="143"/>
    </row>
    <row r="38" spans="1:11" ht="6" customHeight="1" x14ac:dyDescent="0.25">
      <c r="A38" s="140"/>
      <c r="B38" s="2"/>
      <c r="C38" s="2"/>
      <c r="D38" s="2"/>
      <c r="E38" s="2"/>
      <c r="F38" s="2"/>
      <c r="G38" s="2"/>
      <c r="H38" s="2"/>
      <c r="I38" s="2"/>
      <c r="J38" s="145"/>
      <c r="K38" s="120"/>
    </row>
    <row r="39" spans="1:11" ht="26.4" x14ac:dyDescent="0.25">
      <c r="A39" s="140"/>
      <c r="B39" s="48" t="s">
        <v>173</v>
      </c>
      <c r="C39" s="49" t="s">
        <v>29</v>
      </c>
      <c r="D39" s="49" t="s">
        <v>174</v>
      </c>
      <c r="E39" s="49" t="s">
        <v>175</v>
      </c>
      <c r="F39" s="49" t="s">
        <v>176</v>
      </c>
      <c r="G39" s="49" t="s">
        <v>177</v>
      </c>
      <c r="H39" s="49" t="s">
        <v>178</v>
      </c>
      <c r="I39" s="50" t="s">
        <v>179</v>
      </c>
      <c r="J39" s="51" t="s">
        <v>180</v>
      </c>
      <c r="K39" s="52"/>
    </row>
    <row r="40" spans="1:11" x14ac:dyDescent="0.25">
      <c r="A40" s="140"/>
      <c r="B40" s="53" t="s">
        <v>181</v>
      </c>
      <c r="C40" s="53" t="s">
        <v>182</v>
      </c>
      <c r="D40" s="54" t="s">
        <v>183</v>
      </c>
      <c r="E40" s="54" t="s">
        <v>184</v>
      </c>
      <c r="F40" s="54" t="s">
        <v>184</v>
      </c>
      <c r="G40" s="53" t="s">
        <v>185</v>
      </c>
      <c r="H40" s="53" t="s">
        <v>186</v>
      </c>
      <c r="I40" s="54" t="s">
        <v>184</v>
      </c>
      <c r="J40" s="55" t="s">
        <v>184</v>
      </c>
      <c r="K40" s="56"/>
    </row>
    <row r="41" spans="1:11" x14ac:dyDescent="0.25">
      <c r="A41" s="57" t="s">
        <v>187</v>
      </c>
      <c r="B41" s="2"/>
      <c r="C41" s="2"/>
      <c r="D41" s="2"/>
      <c r="E41" s="2"/>
      <c r="F41" s="2"/>
      <c r="G41" s="2"/>
      <c r="H41" s="2"/>
      <c r="I41" s="2"/>
      <c r="J41" s="145"/>
      <c r="K41" s="120"/>
    </row>
    <row r="42" spans="1:11" x14ac:dyDescent="0.25">
      <c r="A42" s="101" t="s">
        <v>188</v>
      </c>
      <c r="B42" s="2">
        <f>G11</f>
        <v>0</v>
      </c>
      <c r="C42" s="146">
        <v>60</v>
      </c>
      <c r="D42" s="146">
        <f>B42*C42</f>
        <v>0</v>
      </c>
      <c r="E42" s="146">
        <f>G15+G24</f>
        <v>0</v>
      </c>
      <c r="F42" s="146">
        <f>G16+G25</f>
        <v>0</v>
      </c>
      <c r="G42" s="147">
        <f>SUM(G20)</f>
        <v>0</v>
      </c>
      <c r="H42" s="148">
        <f>IF($E$6="",0,(IF($E$6&gt;='MER - Page 1'!$AT$15,'MER - Page 1'!$AU$15,'MER - Page 1'!$AU$16)))</f>
        <v>0</v>
      </c>
      <c r="I42" s="149">
        <f>G42*H42</f>
        <v>0</v>
      </c>
      <c r="J42" s="150">
        <f>G19+G28</f>
        <v>0</v>
      </c>
      <c r="K42" s="151"/>
    </row>
    <row r="43" spans="1:11" x14ac:dyDescent="0.25">
      <c r="A43" s="101" t="s">
        <v>189</v>
      </c>
      <c r="B43" s="2">
        <f>G12</f>
        <v>0</v>
      </c>
      <c r="C43" s="152">
        <v>50</v>
      </c>
      <c r="D43" s="152">
        <f>B43*C43</f>
        <v>0</v>
      </c>
      <c r="E43" s="153" t="s">
        <v>152</v>
      </c>
      <c r="F43" s="152">
        <f>G17+G26</f>
        <v>0</v>
      </c>
      <c r="G43" s="154" t="s">
        <v>152</v>
      </c>
      <c r="H43" s="155" t="s">
        <v>190</v>
      </c>
      <c r="I43" s="155" t="s">
        <v>190</v>
      </c>
      <c r="J43" s="156" t="s">
        <v>190</v>
      </c>
      <c r="K43" s="157"/>
    </row>
    <row r="44" spans="1:11" ht="13.8" thickBot="1" x14ac:dyDescent="0.3">
      <c r="A44" s="7" t="s">
        <v>191</v>
      </c>
      <c r="B44" s="158"/>
      <c r="C44" s="159"/>
      <c r="D44" s="8">
        <f>SUM(D42:D43)</f>
        <v>0</v>
      </c>
      <c r="E44" s="8">
        <f>SUM(E42:E43)</f>
        <v>0</v>
      </c>
      <c r="F44" s="8">
        <f>SUM(F42:F43)</f>
        <v>0</v>
      </c>
      <c r="G44" s="159"/>
      <c r="H44" s="159"/>
      <c r="I44" s="9">
        <f>ROUND(SUM(I42:I43),2)</f>
        <v>0</v>
      </c>
      <c r="J44" s="10">
        <f>SUM(J42:J43)</f>
        <v>0</v>
      </c>
      <c r="K44" s="25"/>
    </row>
    <row r="45" spans="1:11" ht="6" customHeight="1" thickTop="1" x14ac:dyDescent="0.25">
      <c r="A45" s="140"/>
      <c r="B45" s="2"/>
      <c r="C45" s="2"/>
      <c r="D45" s="2"/>
      <c r="E45" s="2"/>
      <c r="F45" s="2"/>
      <c r="G45" s="2"/>
      <c r="H45" s="2"/>
      <c r="I45" s="2"/>
      <c r="J45" s="145"/>
      <c r="K45" s="120"/>
    </row>
    <row r="46" spans="1:11" ht="26.4" x14ac:dyDescent="0.25">
      <c r="A46" s="140"/>
      <c r="B46" s="58" t="s">
        <v>173</v>
      </c>
      <c r="C46" s="49" t="s">
        <v>29</v>
      </c>
      <c r="D46" s="59" t="s">
        <v>174</v>
      </c>
      <c r="E46" s="59" t="s">
        <v>175</v>
      </c>
      <c r="F46" s="59" t="s">
        <v>180</v>
      </c>
      <c r="G46" s="60"/>
      <c r="H46" s="2"/>
      <c r="I46" s="2"/>
      <c r="J46" s="145"/>
      <c r="K46" s="120"/>
    </row>
    <row r="47" spans="1:11" x14ac:dyDescent="0.25">
      <c r="A47" s="140"/>
      <c r="B47" s="61" t="s">
        <v>181</v>
      </c>
      <c r="C47" s="53" t="s">
        <v>182</v>
      </c>
      <c r="D47" s="61" t="s">
        <v>192</v>
      </c>
      <c r="E47" s="61" t="s">
        <v>193</v>
      </c>
      <c r="F47" s="62" t="s">
        <v>194</v>
      </c>
      <c r="G47" s="2"/>
      <c r="H47" s="2"/>
      <c r="I47" s="2"/>
      <c r="J47" s="145"/>
      <c r="K47" s="120"/>
    </row>
    <row r="48" spans="1:11" x14ac:dyDescent="0.25">
      <c r="A48" s="57" t="s">
        <v>195</v>
      </c>
      <c r="B48" s="2"/>
      <c r="C48" s="2"/>
      <c r="D48" s="2"/>
      <c r="E48" s="2"/>
      <c r="F48" s="2"/>
      <c r="G48" s="2"/>
      <c r="H48" s="2"/>
      <c r="I48" s="2"/>
      <c r="J48" s="145"/>
      <c r="K48" s="120"/>
    </row>
    <row r="49" spans="1:11" x14ac:dyDescent="0.25">
      <c r="A49" s="101" t="s">
        <v>188</v>
      </c>
      <c r="B49" s="2">
        <f>H11</f>
        <v>0</v>
      </c>
      <c r="C49" s="146">
        <v>60</v>
      </c>
      <c r="D49" s="146">
        <f>B49*C49</f>
        <v>0</v>
      </c>
      <c r="E49" s="146">
        <f>H15+H24</f>
        <v>0</v>
      </c>
      <c r="F49" s="146">
        <f>H19+H28</f>
        <v>0</v>
      </c>
      <c r="G49" s="160"/>
      <c r="H49" s="2"/>
      <c r="I49" s="2"/>
      <c r="J49" s="145"/>
      <c r="K49" s="120"/>
    </row>
    <row r="50" spans="1:11" x14ac:dyDescent="0.25">
      <c r="A50" s="101" t="s">
        <v>189</v>
      </c>
      <c r="B50" s="2">
        <f>H12</f>
        <v>0</v>
      </c>
      <c r="C50" s="152">
        <v>50</v>
      </c>
      <c r="D50" s="152">
        <f>B50*C50</f>
        <v>0</v>
      </c>
      <c r="E50" s="153" t="s">
        <v>152</v>
      </c>
      <c r="F50" s="155" t="s">
        <v>190</v>
      </c>
      <c r="G50" s="161"/>
      <c r="H50" s="2"/>
      <c r="I50" s="2"/>
      <c r="J50" s="145"/>
      <c r="K50" s="120"/>
    </row>
    <row r="51" spans="1:11" x14ac:dyDescent="0.25">
      <c r="A51" s="101" t="s">
        <v>196</v>
      </c>
      <c r="B51" s="111">
        <f>H13</f>
        <v>0</v>
      </c>
      <c r="C51" s="162">
        <v>25</v>
      </c>
      <c r="D51" s="163">
        <f>Dependents*(B51*C51)</f>
        <v>0</v>
      </c>
      <c r="E51" s="164" t="s">
        <v>152</v>
      </c>
      <c r="F51" s="163" t="s">
        <v>197</v>
      </c>
      <c r="G51" s="161"/>
      <c r="H51" s="2"/>
      <c r="I51" s="2"/>
      <c r="J51" s="145"/>
      <c r="K51" s="120"/>
    </row>
    <row r="52" spans="1:11" ht="13.8" thickBot="1" x14ac:dyDescent="0.3">
      <c r="A52" s="7" t="s">
        <v>191</v>
      </c>
      <c r="B52" s="2"/>
      <c r="C52" s="160"/>
      <c r="D52" s="8">
        <f>SUM(D49:D51)</f>
        <v>0</v>
      </c>
      <c r="E52" s="8">
        <f>SUM(E49:E51)</f>
        <v>0</v>
      </c>
      <c r="F52" s="8">
        <f>SUM(F49:F51)</f>
        <v>0</v>
      </c>
      <c r="G52" s="160"/>
      <c r="H52" s="2"/>
      <c r="I52" s="2"/>
      <c r="J52" s="145"/>
      <c r="K52" s="120"/>
    </row>
    <row r="53" spans="1:11" ht="6" customHeight="1" thickTop="1" x14ac:dyDescent="0.25">
      <c r="A53" s="140"/>
      <c r="B53" s="2"/>
      <c r="C53" s="2"/>
      <c r="D53" s="2"/>
      <c r="E53" s="2"/>
      <c r="F53" s="2"/>
      <c r="G53" s="2"/>
      <c r="H53" s="2"/>
      <c r="I53" s="2"/>
      <c r="J53" s="145"/>
      <c r="K53" s="120"/>
    </row>
    <row r="54" spans="1:11" ht="39.6" x14ac:dyDescent="0.25">
      <c r="A54" s="140"/>
      <c r="B54" s="58" t="s">
        <v>173</v>
      </c>
      <c r="C54" s="49" t="s">
        <v>29</v>
      </c>
      <c r="D54" s="59" t="s">
        <v>174</v>
      </c>
      <c r="E54" s="59" t="s">
        <v>175</v>
      </c>
      <c r="F54" s="59" t="s">
        <v>198</v>
      </c>
      <c r="G54" s="63" t="s">
        <v>177</v>
      </c>
      <c r="H54" s="59" t="s">
        <v>178</v>
      </c>
      <c r="I54" s="64" t="s">
        <v>179</v>
      </c>
      <c r="J54" s="94"/>
      <c r="K54" s="2"/>
    </row>
    <row r="55" spans="1:11" x14ac:dyDescent="0.25">
      <c r="A55" s="140"/>
      <c r="B55" s="61" t="s">
        <v>181</v>
      </c>
      <c r="C55" s="53" t="s">
        <v>182</v>
      </c>
      <c r="D55" s="62" t="s">
        <v>199</v>
      </c>
      <c r="E55" s="62" t="s">
        <v>200</v>
      </c>
      <c r="F55" s="62" t="s">
        <v>200</v>
      </c>
      <c r="G55" s="61" t="s">
        <v>185</v>
      </c>
      <c r="H55" s="61" t="s">
        <v>201</v>
      </c>
      <c r="I55" s="65" t="s">
        <v>200</v>
      </c>
      <c r="J55" s="95"/>
      <c r="K55" s="2"/>
    </row>
    <row r="56" spans="1:11" x14ac:dyDescent="0.25">
      <c r="A56" s="57" t="s">
        <v>202</v>
      </c>
      <c r="B56" s="2"/>
      <c r="C56" s="2"/>
      <c r="D56" s="2"/>
      <c r="E56" s="2"/>
      <c r="F56" s="2"/>
      <c r="G56" s="2"/>
      <c r="H56" s="2"/>
      <c r="I56" s="158"/>
      <c r="J56" s="165"/>
      <c r="K56" s="2"/>
    </row>
    <row r="57" spans="1:11" x14ac:dyDescent="0.25">
      <c r="A57" s="101" t="s">
        <v>188</v>
      </c>
      <c r="B57" s="2">
        <f>I11</f>
        <v>0</v>
      </c>
      <c r="C57" s="146">
        <v>60</v>
      </c>
      <c r="D57" s="146">
        <f>B57*C57</f>
        <v>0</v>
      </c>
      <c r="E57" s="146">
        <f>I15+I24</f>
        <v>0</v>
      </c>
      <c r="F57" s="146">
        <f>I16+I19+I25+I28</f>
        <v>0</v>
      </c>
      <c r="G57" s="166">
        <f>SUM(I20)</f>
        <v>0</v>
      </c>
      <c r="H57" s="148">
        <f>mileage</f>
        <v>0</v>
      </c>
      <c r="I57" s="146">
        <f>(mi_claim*H57)</f>
        <v>0</v>
      </c>
      <c r="J57" s="167"/>
      <c r="K57" s="168"/>
    </row>
    <row r="58" spans="1:11" x14ac:dyDescent="0.25">
      <c r="A58" s="101" t="s">
        <v>189</v>
      </c>
      <c r="B58" s="2">
        <f>I12</f>
        <v>0</v>
      </c>
      <c r="C58" s="152">
        <v>50</v>
      </c>
      <c r="D58" s="152">
        <f>B58*C58</f>
        <v>0</v>
      </c>
      <c r="E58" s="153" t="s">
        <v>152</v>
      </c>
      <c r="F58" s="152">
        <f>I17+I26</f>
        <v>0</v>
      </c>
      <c r="G58" s="155" t="s">
        <v>197</v>
      </c>
      <c r="H58" s="155" t="s">
        <v>197</v>
      </c>
      <c r="I58" s="155" t="s">
        <v>197</v>
      </c>
      <c r="J58" s="169"/>
      <c r="K58" s="2"/>
    </row>
    <row r="59" spans="1:11" x14ac:dyDescent="0.25">
      <c r="A59" s="101" t="s">
        <v>196</v>
      </c>
      <c r="B59" s="111">
        <f>I13</f>
        <v>0</v>
      </c>
      <c r="C59" s="162">
        <v>25</v>
      </c>
      <c r="D59" s="162">
        <f>Dependents*(B59*C59)</f>
        <v>0</v>
      </c>
      <c r="E59" s="164" t="s">
        <v>152</v>
      </c>
      <c r="F59" s="162">
        <f>I18+I27</f>
        <v>0</v>
      </c>
      <c r="G59" s="170" t="s">
        <v>197</v>
      </c>
      <c r="H59" s="170" t="s">
        <v>197</v>
      </c>
      <c r="I59" s="170" t="s">
        <v>197</v>
      </c>
      <c r="J59" s="169"/>
      <c r="K59" s="2"/>
    </row>
    <row r="60" spans="1:11" ht="13.8" thickBot="1" x14ac:dyDescent="0.3">
      <c r="A60" s="7" t="s">
        <v>191</v>
      </c>
      <c r="B60" s="2"/>
      <c r="C60" s="160"/>
      <c r="D60" s="8">
        <f>SUM(D57:D59)</f>
        <v>0</v>
      </c>
      <c r="E60" s="8">
        <f>SUM(E57:E59)</f>
        <v>0</v>
      </c>
      <c r="F60" s="11">
        <f>SUM(F57:F59)</f>
        <v>0</v>
      </c>
      <c r="G60" s="171"/>
      <c r="H60" s="171"/>
      <c r="I60" s="9">
        <f>ROUND(SUM(I57:I59),2)</f>
        <v>0</v>
      </c>
      <c r="J60" s="96"/>
      <c r="K60" s="2"/>
    </row>
    <row r="61" spans="1:11" ht="6" customHeight="1" thickTop="1" x14ac:dyDescent="0.25">
      <c r="A61" s="140"/>
      <c r="B61" s="2"/>
      <c r="C61" s="2"/>
      <c r="D61" s="2"/>
      <c r="E61" s="2"/>
      <c r="F61" s="2"/>
      <c r="G61" s="2"/>
      <c r="H61" s="2"/>
      <c r="I61" s="2"/>
      <c r="J61" s="145"/>
      <c r="K61" s="120"/>
    </row>
    <row r="62" spans="1:11" ht="38.25" customHeight="1" x14ac:dyDescent="0.25">
      <c r="A62" s="140"/>
      <c r="B62" s="102" t="s">
        <v>203</v>
      </c>
      <c r="C62" s="2"/>
      <c r="D62" s="66" t="s">
        <v>204</v>
      </c>
      <c r="E62" s="2"/>
      <c r="F62" s="66" t="s">
        <v>205</v>
      </c>
      <c r="G62" s="2"/>
      <c r="H62" s="431" t="s">
        <v>206</v>
      </c>
      <c r="I62" s="432"/>
      <c r="J62" s="433"/>
      <c r="K62" s="120"/>
    </row>
    <row r="63" spans="1:11" x14ac:dyDescent="0.25">
      <c r="A63" s="140"/>
      <c r="B63" s="62" t="s">
        <v>207</v>
      </c>
      <c r="C63" s="2"/>
      <c r="D63" s="62" t="s">
        <v>200</v>
      </c>
      <c r="E63" s="2"/>
      <c r="F63" s="62" t="s">
        <v>194</v>
      </c>
      <c r="G63" s="2"/>
      <c r="H63" s="434"/>
      <c r="I63" s="435"/>
      <c r="J63" s="436"/>
      <c r="K63" s="172"/>
    </row>
    <row r="64" spans="1:11" x14ac:dyDescent="0.25">
      <c r="A64" s="57" t="s">
        <v>208</v>
      </c>
      <c r="B64" s="2"/>
      <c r="C64" s="12" t="s">
        <v>209</v>
      </c>
      <c r="D64" s="2"/>
      <c r="E64" s="2"/>
      <c r="F64" s="2"/>
      <c r="G64" s="2"/>
      <c r="H64" s="173" t="s">
        <v>210</v>
      </c>
      <c r="I64" s="2"/>
      <c r="J64" s="150">
        <f>D44+E44+F44+I44+J44</f>
        <v>0</v>
      </c>
      <c r="K64" s="151"/>
    </row>
    <row r="65" spans="1:11" ht="13.8" thickBot="1" x14ac:dyDescent="0.3">
      <c r="A65" s="57" t="s">
        <v>211</v>
      </c>
      <c r="B65" s="11">
        <f>J21+J29</f>
        <v>0</v>
      </c>
      <c r="C65" s="12" t="s">
        <v>212</v>
      </c>
      <c r="D65" s="11">
        <f>I25+I26+I27+I28+I24</f>
        <v>0</v>
      </c>
      <c r="E65" s="12" t="s">
        <v>213</v>
      </c>
      <c r="F65" s="11">
        <f>J30+J22</f>
        <v>0</v>
      </c>
      <c r="G65" s="2"/>
      <c r="H65" s="173" t="s">
        <v>214</v>
      </c>
      <c r="I65" s="2"/>
      <c r="J65" s="174">
        <f>D52+E52+F52</f>
        <v>0</v>
      </c>
      <c r="K65" s="127"/>
    </row>
    <row r="66" spans="1:11" ht="13.8" thickTop="1" x14ac:dyDescent="0.25">
      <c r="A66" s="101"/>
      <c r="B66" s="2"/>
      <c r="C66" s="160"/>
      <c r="D66" s="2"/>
      <c r="E66" s="2"/>
      <c r="F66" s="2"/>
      <c r="G66" s="2"/>
      <c r="H66" s="173" t="s">
        <v>215</v>
      </c>
      <c r="I66" s="2"/>
      <c r="J66" s="174">
        <f>D60+E60+F60+I60</f>
        <v>0</v>
      </c>
      <c r="K66" s="127"/>
    </row>
    <row r="67" spans="1:11" x14ac:dyDescent="0.25">
      <c r="A67" s="140"/>
      <c r="B67" s="2"/>
      <c r="C67" s="160"/>
      <c r="D67" s="2"/>
      <c r="E67" s="2"/>
      <c r="F67" s="2"/>
      <c r="G67" s="2"/>
      <c r="H67" s="103" t="s">
        <v>216</v>
      </c>
      <c r="I67" s="2"/>
      <c r="J67" s="174">
        <f>B65</f>
        <v>0</v>
      </c>
      <c r="K67" s="127"/>
    </row>
    <row r="68" spans="1:11" x14ac:dyDescent="0.25">
      <c r="A68" s="456" t="s">
        <v>217</v>
      </c>
      <c r="B68" s="432"/>
      <c r="C68" s="432"/>
      <c r="D68" s="457"/>
      <c r="E68" s="2"/>
      <c r="F68" s="2"/>
      <c r="G68" s="2"/>
      <c r="H68" s="173" t="s">
        <v>218</v>
      </c>
      <c r="I68" s="2"/>
      <c r="J68" s="174">
        <f>+F65</f>
        <v>0</v>
      </c>
      <c r="K68" s="127"/>
    </row>
    <row r="69" spans="1:11" ht="13.8" thickBot="1" x14ac:dyDescent="0.3">
      <c r="A69" s="67" t="s">
        <v>252</v>
      </c>
      <c r="B69" s="97"/>
      <c r="C69" s="114" t="s">
        <v>219</v>
      </c>
      <c r="D69" s="68" t="s">
        <v>220</v>
      </c>
      <c r="E69" s="2"/>
      <c r="F69" s="2"/>
      <c r="G69" s="2"/>
      <c r="H69" s="69" t="s">
        <v>191</v>
      </c>
      <c r="I69" s="2"/>
      <c r="J69" s="13">
        <f>SUM(J64:J68)</f>
        <v>0</v>
      </c>
      <c r="K69" s="127"/>
    </row>
    <row r="70" spans="1:11" ht="13.8" thickTop="1" x14ac:dyDescent="0.25">
      <c r="A70" s="57"/>
      <c r="B70" s="14"/>
      <c r="C70" s="12"/>
      <c r="D70" s="69"/>
      <c r="E70" s="2"/>
      <c r="F70" s="2"/>
      <c r="G70" s="2"/>
      <c r="H70" s="2"/>
      <c r="I70" s="2"/>
      <c r="J70" s="145"/>
      <c r="K70" s="26"/>
    </row>
    <row r="71" spans="1:11" x14ac:dyDescent="0.25">
      <c r="A71" s="101" t="s">
        <v>253</v>
      </c>
      <c r="B71" s="2"/>
      <c r="C71" s="175">
        <v>380</v>
      </c>
      <c r="D71" s="176">
        <f>B65</f>
        <v>0</v>
      </c>
      <c r="E71" s="2"/>
      <c r="F71" s="2"/>
      <c r="G71" s="2"/>
      <c r="H71" s="445"/>
      <c r="I71" s="445"/>
      <c r="J71" s="451"/>
      <c r="K71" s="179"/>
    </row>
    <row r="72" spans="1:11" x14ac:dyDescent="0.25">
      <c r="A72" s="101" t="s">
        <v>254</v>
      </c>
      <c r="B72" s="2"/>
      <c r="C72" s="177">
        <v>371</v>
      </c>
      <c r="D72" s="152">
        <f>I60+E60+F60</f>
        <v>0</v>
      </c>
      <c r="E72" s="2"/>
      <c r="F72" s="2"/>
      <c r="G72" s="2"/>
      <c r="H72" s="2"/>
      <c r="I72" s="2"/>
      <c r="J72" s="145"/>
      <c r="K72" s="120"/>
    </row>
    <row r="73" spans="1:11" x14ac:dyDescent="0.25">
      <c r="A73" s="101" t="s">
        <v>255</v>
      </c>
      <c r="B73" s="2"/>
      <c r="C73" s="175">
        <v>379</v>
      </c>
      <c r="D73" s="180">
        <f>D60</f>
        <v>0</v>
      </c>
      <c r="E73" s="2"/>
      <c r="F73" s="2"/>
      <c r="G73" s="2"/>
      <c r="H73" s="2"/>
      <c r="I73" s="2"/>
      <c r="J73" s="145"/>
      <c r="K73" s="120"/>
    </row>
    <row r="74" spans="1:11" x14ac:dyDescent="0.25">
      <c r="A74" s="181" t="s">
        <v>256</v>
      </c>
      <c r="B74" s="2"/>
      <c r="C74" s="177">
        <v>372</v>
      </c>
      <c r="D74" s="152">
        <f>E44+F44+I44+J44</f>
        <v>0</v>
      </c>
      <c r="E74" s="2"/>
      <c r="F74" s="2"/>
      <c r="G74" s="2"/>
      <c r="H74" s="120"/>
      <c r="I74" s="2"/>
      <c r="J74" s="145"/>
      <c r="K74" s="2"/>
    </row>
    <row r="75" spans="1:11" x14ac:dyDescent="0.25">
      <c r="A75" s="101" t="s">
        <v>257</v>
      </c>
      <c r="B75" s="2"/>
      <c r="C75" s="177">
        <v>373</v>
      </c>
      <c r="D75" s="152">
        <f>D44</f>
        <v>0</v>
      </c>
      <c r="E75" s="2"/>
      <c r="F75" s="2"/>
      <c r="G75" s="2"/>
      <c r="H75" s="120"/>
      <c r="I75" s="2"/>
      <c r="J75" s="145"/>
      <c r="K75" s="2"/>
    </row>
    <row r="76" spans="1:11" x14ac:dyDescent="0.25">
      <c r="A76" s="181" t="s">
        <v>258</v>
      </c>
      <c r="B76" s="2"/>
      <c r="C76" s="177">
        <v>374</v>
      </c>
      <c r="D76" s="152">
        <f>E52</f>
        <v>0</v>
      </c>
      <c r="E76" s="2"/>
      <c r="F76" s="2"/>
      <c r="G76" s="2"/>
      <c r="H76" s="120"/>
      <c r="I76" s="2"/>
      <c r="J76" s="145"/>
      <c r="K76" s="2"/>
    </row>
    <row r="77" spans="1:11" x14ac:dyDescent="0.25">
      <c r="A77" s="101" t="s">
        <v>259</v>
      </c>
      <c r="B77" s="2"/>
      <c r="C77" s="177">
        <v>375</v>
      </c>
      <c r="D77" s="152">
        <f>D52</f>
        <v>0</v>
      </c>
      <c r="E77" s="2"/>
      <c r="F77" s="2"/>
      <c r="G77" s="2"/>
      <c r="H77" s="151"/>
      <c r="I77" s="2"/>
      <c r="J77" s="145"/>
      <c r="K77" s="2"/>
    </row>
    <row r="78" spans="1:11" x14ac:dyDescent="0.25">
      <c r="A78" s="101" t="s">
        <v>260</v>
      </c>
      <c r="B78" s="2"/>
      <c r="C78" s="177">
        <v>376</v>
      </c>
      <c r="D78" s="162">
        <f>F52+F65</f>
        <v>0</v>
      </c>
      <c r="E78" s="2"/>
      <c r="F78" s="2"/>
      <c r="G78" s="2"/>
      <c r="H78" s="127"/>
      <c r="I78" s="2"/>
      <c r="J78" s="145"/>
      <c r="K78" s="2"/>
    </row>
    <row r="79" spans="1:11" ht="13.8" thickBot="1" x14ac:dyDescent="0.3">
      <c r="A79" s="70" t="s">
        <v>221</v>
      </c>
      <c r="B79" s="2"/>
      <c r="C79" s="2"/>
      <c r="D79" s="8">
        <f>SUM(D71:D78)</f>
        <v>0</v>
      </c>
      <c r="E79" s="2"/>
      <c r="F79" s="2"/>
      <c r="G79" s="2"/>
      <c r="H79" s="104"/>
      <c r="I79" s="2"/>
      <c r="J79" s="145"/>
      <c r="K79" s="2"/>
    </row>
    <row r="80" spans="1:11" ht="13.8" thickTop="1" x14ac:dyDescent="0.25">
      <c r="A80" s="70"/>
      <c r="B80" s="2"/>
      <c r="C80" s="2"/>
      <c r="D80" s="160"/>
      <c r="E80" s="146"/>
      <c r="F80" s="99" t="s">
        <v>222</v>
      </c>
      <c r="G80" s="2"/>
      <c r="H80" s="2"/>
      <c r="I80" s="2"/>
      <c r="J80" s="145"/>
      <c r="K80" s="127"/>
    </row>
    <row r="81" spans="1:11" ht="24" customHeight="1" x14ac:dyDescent="0.25">
      <c r="A81" s="458" t="s">
        <v>242</v>
      </c>
      <c r="B81" s="459"/>
      <c r="C81" s="459"/>
      <c r="D81" s="459"/>
      <c r="E81" s="459"/>
      <c r="F81" s="100" t="str">
        <f>IF(agency="","D7XX",CONCATENATE("D7",VLOOKUP(G7,dept_lookup,2,FALSE)))</f>
        <v>D7XX</v>
      </c>
      <c r="G81" s="2"/>
      <c r="H81" s="2"/>
      <c r="I81" s="2"/>
      <c r="J81" s="145"/>
      <c r="K81" s="27"/>
    </row>
    <row r="82" spans="1:11" ht="33.9" customHeight="1" thickBot="1" x14ac:dyDescent="0.3">
      <c r="A82" s="453" t="s">
        <v>223</v>
      </c>
      <c r="B82" s="454"/>
      <c r="C82" s="454"/>
      <c r="D82" s="454"/>
      <c r="E82" s="454"/>
      <c r="F82" s="8">
        <f>F65+G26+G28+H28+G24+H24+I24+G25+I25+I26+I27+I28+J29</f>
        <v>0</v>
      </c>
      <c r="G82" s="2"/>
      <c r="H82" s="2"/>
      <c r="I82" s="2"/>
      <c r="J82" s="145"/>
      <c r="K82" s="120"/>
    </row>
    <row r="83" spans="1:11" ht="17.100000000000001" customHeight="1" thickTop="1" x14ac:dyDescent="0.25">
      <c r="A83" s="140"/>
      <c r="B83" s="2"/>
      <c r="C83" s="2"/>
      <c r="D83" s="2"/>
      <c r="E83" s="2"/>
      <c r="F83" s="2"/>
      <c r="G83" s="2"/>
      <c r="H83" s="2"/>
      <c r="I83" s="2"/>
      <c r="J83" s="145"/>
      <c r="K83" s="120"/>
    </row>
    <row r="84" spans="1:11" x14ac:dyDescent="0.25">
      <c r="A84" s="101"/>
      <c r="B84" s="2"/>
      <c r="C84" s="2"/>
      <c r="D84" s="2"/>
      <c r="E84" s="2"/>
      <c r="F84" s="2"/>
      <c r="G84" s="2"/>
      <c r="H84" s="12"/>
      <c r="I84" s="177"/>
      <c r="J84" s="178"/>
      <c r="K84" s="179"/>
    </row>
    <row r="85" spans="1:11" x14ac:dyDescent="0.25">
      <c r="A85" s="182" t="s">
        <v>224</v>
      </c>
      <c r="B85" s="452"/>
      <c r="C85" s="452"/>
      <c r="D85" s="98" t="s">
        <v>225</v>
      </c>
      <c r="E85" s="183"/>
      <c r="F85" s="98" t="s">
        <v>226</v>
      </c>
      <c r="G85" s="452"/>
      <c r="H85" s="452"/>
      <c r="I85" s="2"/>
      <c r="J85" s="145"/>
      <c r="K85" s="120"/>
    </row>
    <row r="86" spans="1:11" x14ac:dyDescent="0.25">
      <c r="A86" s="140"/>
      <c r="B86" s="2"/>
      <c r="C86" s="2"/>
      <c r="D86" s="2"/>
      <c r="E86" s="2"/>
      <c r="F86" s="2"/>
      <c r="G86" s="2"/>
      <c r="H86" s="2"/>
      <c r="I86" s="2"/>
      <c r="J86" s="145"/>
      <c r="K86" s="120"/>
    </row>
    <row r="87" spans="1:11" x14ac:dyDescent="0.25">
      <c r="A87" s="182" t="s">
        <v>227</v>
      </c>
      <c r="B87" s="452"/>
      <c r="C87" s="452"/>
      <c r="D87" s="98" t="s">
        <v>225</v>
      </c>
      <c r="E87" s="183"/>
      <c r="F87" s="2"/>
      <c r="G87" s="2"/>
      <c r="H87" s="2"/>
      <c r="I87" s="2"/>
      <c r="J87" s="145"/>
      <c r="K87" s="120"/>
    </row>
    <row r="88" spans="1:11" ht="13.8" thickBot="1" x14ac:dyDescent="0.3">
      <c r="A88" s="184"/>
      <c r="B88" s="185"/>
      <c r="C88" s="185"/>
      <c r="D88" s="185"/>
      <c r="E88" s="185"/>
      <c r="F88" s="185"/>
      <c r="G88" s="185"/>
      <c r="H88" s="443"/>
      <c r="I88" s="443"/>
      <c r="J88" s="444"/>
      <c r="K88" s="71"/>
    </row>
    <row r="89" spans="1:11" x14ac:dyDescent="0.25">
      <c r="A89" s="2"/>
      <c r="B89" s="2"/>
      <c r="C89" s="2"/>
      <c r="D89" s="2"/>
      <c r="E89" s="2"/>
      <c r="F89" s="2"/>
      <c r="G89" s="2"/>
      <c r="H89" s="445"/>
      <c r="I89" s="445"/>
      <c r="J89" s="146"/>
      <c r="K89" s="151"/>
    </row>
  </sheetData>
  <sheetProtection algorithmName="SHA-512" hashValue="XOQ4UdPh6lTqtiXCCLI7FR+kmmKacbYeDMVTWV3WtWIckH4iySWSonVKsHopNLa7ORvzLYOJVf0H7oizCmjbmQ==" saltValue="75Dg0nze8ew4a2pDPG3dXg==" spinCount="100000" sheet="1" objects="1" scenarios="1" formatCells="0" formatColumns="0" formatRows="0" selectLockedCells="1" sort="0" autoFilter="0"/>
  <mergeCells count="47">
    <mergeCell ref="H88:J88"/>
    <mergeCell ref="H89:I89"/>
    <mergeCell ref="A32:J32"/>
    <mergeCell ref="F35:G35"/>
    <mergeCell ref="F36:G36"/>
    <mergeCell ref="H71:J71"/>
    <mergeCell ref="B87:C87"/>
    <mergeCell ref="B85:C85"/>
    <mergeCell ref="G85:H85"/>
    <mergeCell ref="A82:E82"/>
    <mergeCell ref="C35:D35"/>
    <mergeCell ref="A68:D68"/>
    <mergeCell ref="A81:E81"/>
    <mergeCell ref="A1:J1"/>
    <mergeCell ref="B7:C7"/>
    <mergeCell ref="H62:J63"/>
    <mergeCell ref="A13:F13"/>
    <mergeCell ref="A12:F12"/>
    <mergeCell ref="A11:F11"/>
    <mergeCell ref="A21:F21"/>
    <mergeCell ref="A20:F20"/>
    <mergeCell ref="A28:F28"/>
    <mergeCell ref="G6:H6"/>
    <mergeCell ref="A8:B9"/>
    <mergeCell ref="D8:F9"/>
    <mergeCell ref="A2:J2"/>
    <mergeCell ref="A15:F15"/>
    <mergeCell ref="A4:J4"/>
    <mergeCell ref="B5:C5"/>
    <mergeCell ref="B6:C6"/>
    <mergeCell ref="G5:H5"/>
    <mergeCell ref="C8:C9"/>
    <mergeCell ref="G7:J7"/>
    <mergeCell ref="A24:F24"/>
    <mergeCell ref="A10:F10"/>
    <mergeCell ref="A14:F14"/>
    <mergeCell ref="A16:F16"/>
    <mergeCell ref="A18:F18"/>
    <mergeCell ref="A17:F17"/>
    <mergeCell ref="A29:F29"/>
    <mergeCell ref="A22:F22"/>
    <mergeCell ref="A30:F30"/>
    <mergeCell ref="A19:F19"/>
    <mergeCell ref="A25:F25"/>
    <mergeCell ref="A26:F26"/>
    <mergeCell ref="A27:F27"/>
    <mergeCell ref="A23:F23"/>
  </mergeCells>
  <phoneticPr fontId="2" type="noConversion"/>
  <conditionalFormatting sqref="G5 B5:C7 E5:E7">
    <cfRule type="cellIs" dxfId="0" priority="1" stopIfTrue="1" operator="equal">
      <formula>0</formula>
    </cfRule>
  </conditionalFormatting>
  <dataValidations count="1">
    <dataValidation errorTitle="Please select a valid value." error="In order to proceed, please select a valid value from the drop-down box.  If you required a definition of the BU codes used, please click on the BU: link to go to the end of this worksheet." sqref="E5" xr:uid="{00000000-0002-0000-0200-000000000000}"/>
  </dataValidations>
  <printOptions horizontalCentered="1"/>
  <pageMargins left="0.5" right="0.5" top="1" bottom="1" header="0.75" footer="0.25"/>
  <pageSetup scale="70" fitToHeight="2" orientation="portrait" r:id="rId1"/>
  <headerFooter alignWithMargins="0">
    <oddHeader xml:space="preserve">&amp;C&amp;"Arial,Bold"&amp;12MOVING REIMBURSEMENT PAYROLL REPORT </oddHeader>
    <oddFooter>&amp;L&amp;8Questions? Contact John Slayden, State Payroll Manager at (907) 465-5625.&amp;R&amp;8Revised 12/31/2024</oddFooter>
  </headerFooter>
  <rowBreaks count="1" manualBreakCount="1">
    <brk id="32"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27"/>
  <sheetViews>
    <sheetView showGridLines="0" zoomScaleNormal="100" zoomScaleSheetLayoutView="100" workbookViewId="0">
      <selection sqref="A1:B1"/>
    </sheetView>
  </sheetViews>
  <sheetFormatPr defaultRowHeight="13.2" x14ac:dyDescent="0.25"/>
  <cols>
    <col min="1" max="1" width="53.109375" bestFit="1" customWidth="1"/>
    <col min="2" max="2" width="20.88671875" bestFit="1" customWidth="1"/>
    <col min="3" max="3" width="23.88671875" bestFit="1" customWidth="1"/>
    <col min="4" max="4" width="23.88671875" customWidth="1"/>
    <col min="5" max="5" width="10.44140625" bestFit="1" customWidth="1"/>
  </cols>
  <sheetData>
    <row r="1" spans="1:2" ht="22.8" x14ac:dyDescent="0.4">
      <c r="A1" s="460" t="s">
        <v>228</v>
      </c>
      <c r="B1" s="460"/>
    </row>
    <row r="2" spans="1:2" ht="15" x14ac:dyDescent="0.25">
      <c r="A2" s="461" t="s">
        <v>229</v>
      </c>
      <c r="B2" s="461"/>
    </row>
    <row r="3" spans="1:2" s="21" customFormat="1" ht="15" x14ac:dyDescent="0.25"/>
    <row r="4" spans="1:2" s="21" customFormat="1" ht="15.6" x14ac:dyDescent="0.3">
      <c r="A4" s="22" t="s">
        <v>230</v>
      </c>
      <c r="B4" s="28" t="s">
        <v>231</v>
      </c>
    </row>
    <row r="5" spans="1:2" s="21" customFormat="1" ht="15" x14ac:dyDescent="0.25">
      <c r="A5" s="21" t="s">
        <v>188</v>
      </c>
      <c r="B5" s="23" t="s">
        <v>232</v>
      </c>
    </row>
    <row r="6" spans="1:2" s="21" customFormat="1" ht="8.1" customHeight="1" x14ac:dyDescent="0.25">
      <c r="B6" s="23"/>
    </row>
    <row r="7" spans="1:2" s="21" customFormat="1" ht="15" x14ac:dyDescent="0.25">
      <c r="A7" s="21" t="s">
        <v>233</v>
      </c>
      <c r="B7" s="23" t="s">
        <v>234</v>
      </c>
    </row>
    <row r="8" spans="1:2" s="21" customFormat="1" ht="8.1" customHeight="1" x14ac:dyDescent="0.25"/>
    <row r="9" spans="1:2" s="21" customFormat="1" ht="15" x14ac:dyDescent="0.25">
      <c r="A9" s="21" t="s">
        <v>235</v>
      </c>
      <c r="B9" s="115" t="s">
        <v>236</v>
      </c>
    </row>
    <row r="10" spans="1:2" s="21" customFormat="1" ht="15" x14ac:dyDescent="0.25"/>
    <row r="11" spans="1:2" s="21" customFormat="1" ht="15.6" x14ac:dyDescent="0.3">
      <c r="A11" s="22" t="s">
        <v>237</v>
      </c>
      <c r="B11" s="28" t="s">
        <v>231</v>
      </c>
    </row>
    <row r="12" spans="1:2" s="21" customFormat="1" ht="15" x14ac:dyDescent="0.25">
      <c r="A12" s="21" t="s">
        <v>188</v>
      </c>
      <c r="B12" s="23" t="s">
        <v>232</v>
      </c>
    </row>
    <row r="13" spans="1:2" s="21" customFormat="1" ht="8.1" customHeight="1" x14ac:dyDescent="0.25"/>
    <row r="14" spans="1:2" s="21" customFormat="1" ht="15" x14ac:dyDescent="0.25">
      <c r="A14" s="21" t="s">
        <v>233</v>
      </c>
      <c r="B14" s="23" t="s">
        <v>234</v>
      </c>
    </row>
    <row r="15" spans="1:2" s="21" customFormat="1" ht="8.1" customHeight="1" x14ac:dyDescent="0.25"/>
    <row r="16" spans="1:2" s="21" customFormat="1" ht="15" x14ac:dyDescent="0.25">
      <c r="A16" s="21" t="s">
        <v>238</v>
      </c>
      <c r="B16" s="23" t="s">
        <v>239</v>
      </c>
    </row>
    <row r="17" spans="1:2" s="21" customFormat="1" ht="15" x14ac:dyDescent="0.25">
      <c r="B17" s="23"/>
    </row>
    <row r="18" spans="1:2" s="21" customFormat="1" ht="15" x14ac:dyDescent="0.25"/>
    <row r="19" spans="1:2" s="21" customFormat="1" ht="8.1" customHeight="1" x14ac:dyDescent="0.25">
      <c r="B19" s="23"/>
    </row>
    <row r="20" spans="1:2" s="21" customFormat="1" ht="15" x14ac:dyDescent="0.25"/>
    <row r="21" spans="1:2" s="21" customFormat="1" ht="15" x14ac:dyDescent="0.25"/>
    <row r="22" spans="1:2" s="21" customFormat="1" ht="15" x14ac:dyDescent="0.25"/>
    <row r="23" spans="1:2" s="21" customFormat="1" ht="15" x14ac:dyDescent="0.25"/>
    <row r="24" spans="1:2" s="21" customFormat="1" ht="15" x14ac:dyDescent="0.25"/>
    <row r="25" spans="1:2" s="21" customFormat="1" ht="15" x14ac:dyDescent="0.25">
      <c r="A25"/>
      <c r="B25"/>
    </row>
    <row r="26" spans="1:2" s="21" customFormat="1" ht="15" x14ac:dyDescent="0.25">
      <c r="A26"/>
      <c r="B26"/>
    </row>
    <row r="27" spans="1:2" s="21" customFormat="1" ht="15" x14ac:dyDescent="0.25">
      <c r="A27"/>
      <c r="B27"/>
    </row>
  </sheetData>
  <sheetProtection algorithmName="SHA-512" hashValue="pmxbQRhj7MTxnMZ++ONDM2RsJDj3xH9YLEz3LVsEiaN2f7oyh5/PwhtJJg4fXVGciPb3PWpqJuZBP42/6jGNyA==" saltValue="RRwX+z+dlhE367mbJ9dpZQ==" spinCount="100000" sheet="1" objects="1" scenarios="1" formatCells="0" formatColumns="0" formatRows="0" sort="0" autoFilter="0"/>
  <mergeCells count="2">
    <mergeCell ref="A1:B1"/>
    <mergeCell ref="A2:B2"/>
  </mergeCells>
  <phoneticPr fontId="2" type="noConversion"/>
  <printOptions horizontalCentered="1"/>
  <pageMargins left="0.75" right="0.75" top="1" bottom="1"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nsmittal xmlns="c870a44b-d136-4c84-b14c-4005f568b8ea" xsi:nil="true"/>
    <Category xmlns="c870a44b-d136-4c84-b14c-4005f568b8ea">Moving</Category>
    <Web_x002d_Server xmlns="c870a44b-d136-4c84-b14c-4005f568b8ea">doaweb</Web_x002d_Server>
    <Web_x002d_Source_x002d_Folder xmlns="c870a44b-d136-4c84-b14c-4005f568b8ea">forms</Web_x002d_Source_x002d_Folder>
    <Document_x002d_Type xmlns="c870a44b-d136-4c84-b14c-4005f568b8ea">Form</Document_x002d_Typ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9227C3DCDE23748BEEA625DCBB86246" ma:contentTypeVersion="9" ma:contentTypeDescription="Create a new document." ma:contentTypeScope="" ma:versionID="31d2ac6cb74a073d391b056e44a44bb4">
  <xsd:schema xmlns:xsd="http://www.w3.org/2001/XMLSchema" xmlns:xs="http://www.w3.org/2001/XMLSchema" xmlns:p="http://schemas.microsoft.com/office/2006/metadata/properties" xmlns:ns2="c870a44b-d136-4c84-b14c-4005f568b8ea" targetNamespace="http://schemas.microsoft.com/office/2006/metadata/properties" ma:root="true" ma:fieldsID="adfafa50bbcc42365d978b35e5aa3a22" ns2:_="">
    <xsd:import namespace="c870a44b-d136-4c84-b14c-4005f568b8ea"/>
    <xsd:element name="properties">
      <xsd:complexType>
        <xsd:sequence>
          <xsd:element name="documentManagement">
            <xsd:complexType>
              <xsd:all>
                <xsd:element ref="ns2:MediaServiceMetadata" minOccurs="0"/>
                <xsd:element ref="ns2:MediaServiceFastMetadata" minOccurs="0"/>
                <xsd:element ref="ns2:Category"/>
                <xsd:element ref="ns2:Document_x002d_Type" minOccurs="0"/>
                <xsd:element ref="ns2:Transmittal" minOccurs="0"/>
                <xsd:element ref="ns2:Web_x002d_Server"/>
                <xsd:element ref="ns2:Web_x002d_Source_x002d_Folder"/>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0a44b-d136-4c84-b14c-4005f568b8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0" ma:displayName="Category" ma:default="Not Applicable" ma:format="Dropdown" ma:internalName="Category">
      <xsd:simpleType>
        <xsd:restriction base="dms:Choice">
          <xsd:enumeration value="Not Applicable"/>
          <xsd:enumeration value="Accounting"/>
          <xsd:enumeration value="ALDER"/>
          <xsd:enumeration value="Charge Cards"/>
          <xsd:enumeration value="Electronic Payments"/>
          <xsd:enumeration value="Enterprise Applications"/>
          <xsd:enumeration value="Internal Controls"/>
          <xsd:enumeration value="IRIS"/>
          <xsd:enumeration value="Moving"/>
          <xsd:enumeration value="Payroll"/>
          <xsd:enumeration value="Personnel"/>
          <xsd:enumeration value="Procurement"/>
          <xsd:enumeration value="Publications"/>
          <xsd:enumeration value="Systems Security"/>
          <xsd:enumeration value="Taxes"/>
          <xsd:enumeration value="Travel"/>
          <xsd:enumeration value="Vendors"/>
        </xsd:restriction>
      </xsd:simpleType>
    </xsd:element>
    <xsd:element name="Document_x002d_Type" ma:index="11" nillable="true" ma:displayName="Document-Type" ma:format="RadioButtons" ma:internalName="Document_x002d_Type">
      <xsd:simpleType>
        <xsd:restriction base="dms:Choice">
          <xsd:enumeration value="Alaska Admin Manual"/>
          <xsd:enumeration value="Calendar"/>
          <xsd:enumeration value="Form"/>
          <xsd:enumeration value="Reference"/>
          <xsd:enumeration value="Other"/>
          <xsd:enumeration value="OBSOLETE - removed from DOF website"/>
        </xsd:restriction>
      </xsd:simpleType>
    </xsd:element>
    <xsd:element name="Transmittal" ma:index="12" nillable="true" ma:displayName="Transmittal" ma:decimals="0" ma:description="Latest transmittal that updates section." ma:internalName="Transmittal">
      <xsd:simpleType>
        <xsd:restriction base="dms:Number"/>
      </xsd:simpleType>
    </xsd:element>
    <xsd:element name="Web_x002d_Server" ma:index="13" ma:displayName="Web-Server" ma:default="doaweb" ma:format="RadioButtons" ma:internalName="Web_x002d_Server">
      <xsd:simpleType>
        <xsd:restriction base="dms:Choice">
          <xsd:enumeration value="doaweb"/>
          <xsd:enumeration value="intranet/auth"/>
          <xsd:enumeration value="N/A"/>
        </xsd:restriction>
      </xsd:simpleType>
    </xsd:element>
    <xsd:element name="Web_x002d_Source_x002d_Folder" ma:index="14" ma:displayName="Web-Source-Folder" ma:description="Web Source Folder (from URL)" ma:format="Dropdown" ma:internalName="Web_x002d_Source_x002d_Folder">
      <xsd:simpleType>
        <xsd:restriction base="dms:Choice">
          <xsd:enumeration value="N/A-Intranet"/>
          <xsd:enumeration value="acct"/>
          <xsd:enumeration value="alder"/>
          <xsd:enumeration value="charge_cards"/>
          <xsd:enumeration value="controls"/>
          <xsd:enumeration value="css"/>
          <xsd:enumeration value="epay"/>
          <xsd:enumeration value="forms"/>
          <xsd:enumeration value="help"/>
          <xsd:enumeration value="images"/>
          <xsd:enumeration value="iris"/>
          <xsd:enumeration value="manuals"/>
          <xsd:enumeration value="manuals &gt; aam"/>
          <xsd:enumeration value="moving"/>
          <xsd:enumeration value="payroll"/>
          <xsd:enumeration value="payroll &gt; sal_sched"/>
          <xsd:enumeration value="reports"/>
          <xsd:enumeration value="scripts"/>
          <xsd:enumeration value="security"/>
          <xsd:enumeration value="ssa"/>
          <xsd:enumeration value="training"/>
          <xsd:enumeration value="travel"/>
          <xsd:enumeration value="updates"/>
          <xsd:enumeration value="OBSOLETE"/>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8C5615-710C-427C-B9EE-689505899A75}">
  <ds:schemaRefs>
    <ds:schemaRef ds:uri="http://schemas.microsoft.com/sharepoint/v3/contenttype/forms"/>
  </ds:schemaRefs>
</ds:datastoreItem>
</file>

<file path=customXml/itemProps2.xml><?xml version="1.0" encoding="utf-8"?>
<ds:datastoreItem xmlns:ds="http://schemas.openxmlformats.org/officeDocument/2006/customXml" ds:itemID="{C55123B1-3C99-4BEB-882D-38211E3DDC1D}">
  <ds:schemaRefs>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870a44b-d136-4c84-b14c-4005f568b8ea"/>
    <ds:schemaRef ds:uri="http://www.w3.org/XML/1998/namespace"/>
    <ds:schemaRef ds:uri="http://purl.org/dc/dcmitype/"/>
  </ds:schemaRefs>
</ds:datastoreItem>
</file>

<file path=customXml/itemProps3.xml><?xml version="1.0" encoding="utf-8"?>
<ds:datastoreItem xmlns:ds="http://schemas.openxmlformats.org/officeDocument/2006/customXml" ds:itemID="{142109B0-E4DE-4970-BF61-137E421A4E19}">
  <ds:schemaRefs>
    <ds:schemaRef ds:uri="http://schemas.microsoft.com/office/2006/metadata/longProperties"/>
  </ds:schemaRefs>
</ds:datastoreItem>
</file>

<file path=customXml/itemProps4.xml><?xml version="1.0" encoding="utf-8"?>
<ds:datastoreItem xmlns:ds="http://schemas.openxmlformats.org/officeDocument/2006/customXml" ds:itemID="{B5D59BCA-0C51-46E7-9B3B-C4AA7BE2B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0a44b-d136-4c84-b14c-4005f568b8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vt:i4>
      </vt:variant>
    </vt:vector>
  </HeadingPairs>
  <TitlesOfParts>
    <vt:vector size="32" baseType="lpstr">
      <vt:lpstr>MER - Page 1</vt:lpstr>
      <vt:lpstr>MER - Page 2</vt:lpstr>
      <vt:lpstr>Payroll Report</vt:lpstr>
      <vt:lpstr>Rates Cheat Sheet</vt:lpstr>
      <vt:lpstr>agency</vt:lpstr>
      <vt:lpstr>BU</vt:lpstr>
      <vt:lpstr>BU_Def</vt:lpstr>
      <vt:lpstr>BU_Select</vt:lpstr>
      <vt:lpstr>date</vt:lpstr>
      <vt:lpstr>Dependents</vt:lpstr>
      <vt:lpstr>dept_lookup</vt:lpstr>
      <vt:lpstr>DEPTS</vt:lpstr>
      <vt:lpstr>dest_typ</vt:lpstr>
      <vt:lpstr>EE_Name</vt:lpstr>
      <vt:lpstr>EMPNO</vt:lpstr>
      <vt:lpstr>mi_claim</vt:lpstr>
      <vt:lpstr>mileage</vt:lpstr>
      <vt:lpstr>Move_End</vt:lpstr>
      <vt:lpstr>Move_From</vt:lpstr>
      <vt:lpstr>Move_Start</vt:lpstr>
      <vt:lpstr>Move_To</vt:lpstr>
      <vt:lpstr>PCARD</vt:lpstr>
      <vt:lpstr>PCARD2</vt:lpstr>
      <vt:lpstr>PCN</vt:lpstr>
      <vt:lpstr>'MER - Page 1'!Print_Area</vt:lpstr>
      <vt:lpstr>'MER - Page 2'!Print_Area</vt:lpstr>
      <vt:lpstr>'Payroll Report'!Print_Area</vt:lpstr>
      <vt:lpstr>'Rates Cheat Sheet'!Print_Area</vt:lpstr>
      <vt:lpstr>'Payroll Report'!Print_Titles</vt:lpstr>
      <vt:lpstr>ta_no</vt:lpstr>
      <vt:lpstr>Title</vt:lpstr>
      <vt:lpstr>trav_typ</vt:lpstr>
    </vt:vector>
  </TitlesOfParts>
  <Manager/>
  <Company>State of Alaska, Department of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Moving Expense Report</dc:title>
  <dc:subject/>
  <dc:creator>Division of Finance, Department of Administration, State of Alaska</dc:creator>
  <cp:keywords/>
  <dc:description/>
  <cp:lastModifiedBy>Thomas, Amanda S W (DOA)</cp:lastModifiedBy>
  <cp:revision/>
  <cp:lastPrinted>2024-12-31T20:42:05Z</cp:lastPrinted>
  <dcterms:created xsi:type="dcterms:W3CDTF">2006-02-21T23:41:58Z</dcterms:created>
  <dcterms:modified xsi:type="dcterms:W3CDTF">2024-12-31T20:43:04Z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Order">
    <vt:r8>27400</vt:r8>
  </property>
  <property fmtid="{D5CDD505-2E9C-101B-9397-08002B2CF9AE}" pid="4" name="ContentTypeId">
    <vt:lpwstr>0x01010039227C3DCDE23748BEEA625DCBB86246</vt:lpwstr>
  </property>
</Properties>
</file>